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3840" windowHeight="9240" tabRatio="682" activeTab="1"/>
  </bookViews>
  <sheets>
    <sheet name="PG Calculator" sheetId="1" r:id="rId1"/>
    <sheet name="VG Calculator" sheetId="2" r:id="rId2"/>
    <sheet name="Δοσολογιες γευσεων" sheetId="3" r:id="rId3"/>
    <sheet name="Κοστος μιας συνταγης" sheetId="4" r:id="rId4"/>
  </sheets>
  <definedNames>
    <definedName name="_xlfn.IFERROR" hidden="1">#NAME?</definedName>
    <definedName name="Bickford">#REF!</definedName>
    <definedName name="Capella">#REF!</definedName>
    <definedName name="comp1">#REF!</definedName>
    <definedName name="comp2">#REF!</definedName>
    <definedName name="Faeries_Finest">#REF!</definedName>
    <definedName name="finsize">#REF!</definedName>
    <definedName name="flavcost1">#REF!</definedName>
    <definedName name="flavcost1_12">#REF!</definedName>
    <definedName name="flavcost1_18">#REF!</definedName>
    <definedName name="flavcost1_24">#REF!</definedName>
    <definedName name="flavcost1_30">#REF!</definedName>
    <definedName name="flavcost1_36">#REF!</definedName>
    <definedName name="flavcost1_6">#REF!</definedName>
    <definedName name="flavcost2">#REF!</definedName>
    <definedName name="flavcost2_12">#REF!</definedName>
    <definedName name="flavcost2_18">#REF!</definedName>
    <definedName name="flavcost2_24">#REF!</definedName>
    <definedName name="flavcost2_30">#REF!</definedName>
    <definedName name="flavcost2_36">#REF!</definedName>
    <definedName name="flavcost2_6">#REF!</definedName>
    <definedName name="flavneed1_12">#REF!</definedName>
    <definedName name="flavneed1_18">#REF!</definedName>
    <definedName name="flavneed1_24">#REF!</definedName>
    <definedName name="flavneed1_30">#REF!</definedName>
    <definedName name="flavneed1_36">#REF!</definedName>
    <definedName name="flavneed1_6">#REF!</definedName>
    <definedName name="flavneed2_12">#REF!</definedName>
    <definedName name="flavneed2_18">#REF!</definedName>
    <definedName name="flavneed2_24">#REF!</definedName>
    <definedName name="flavneed2_30">#REF!</definedName>
    <definedName name="flavneed2_36">#REF!</definedName>
    <definedName name="flavneed2_6">#REF!</definedName>
    <definedName name="FlavourArt">#REF!</definedName>
    <definedName name="flavper1">#REF!</definedName>
    <definedName name="flavper2">#REF!</definedName>
    <definedName name="flavsiz1">#REF!</definedName>
    <definedName name="flavsiz2">#REF!</definedName>
    <definedName name="FormRef" localSheetId="0">'PG Calculator'!#REF!</definedName>
    <definedName name="FormRef" localSheetId="1">'VG Calculator'!#REF!</definedName>
    <definedName name="FormRef">#REF!</definedName>
    <definedName name="Formref2">#REF!</definedName>
    <definedName name="FormRef3">#REF!</definedName>
    <definedName name="FormRef4">#REF!</definedName>
    <definedName name="Juices">#REF!</definedName>
    <definedName name="JuicesPick">#REF!</definedName>
    <definedName name="LorAnn">#REF!</definedName>
    <definedName name="Manufacturers">#REF!</definedName>
    <definedName name="niccost1">#REF!</definedName>
    <definedName name="niccost1_12">#REF!</definedName>
    <definedName name="niccost1_18">#REF!</definedName>
    <definedName name="niccost1_24">#REF!</definedName>
    <definedName name="niccost1_30">#REF!</definedName>
    <definedName name="niccost1_36">#REF!</definedName>
    <definedName name="niccost1_6">#REF!</definedName>
    <definedName name="niccost2">#REF!</definedName>
    <definedName name="niccost2_12">#REF!</definedName>
    <definedName name="niccost2_18">#REF!</definedName>
    <definedName name="niccost2_24">#REF!</definedName>
    <definedName name="niccost2_30">#REF!</definedName>
    <definedName name="niccost2_36">#REF!</definedName>
    <definedName name="niccost2_6">#REF!</definedName>
    <definedName name="nicneed1_12">#REF!</definedName>
    <definedName name="nicneed1_18">#REF!</definedName>
    <definedName name="nicneed1_24">#REF!</definedName>
    <definedName name="nicneed1_30">#REF!</definedName>
    <definedName name="nicneed1_36">#REF!</definedName>
    <definedName name="nicneed1_6">#REF!</definedName>
    <definedName name="nicneed2_12">#REF!</definedName>
    <definedName name="nicneed2_18">#REF!</definedName>
    <definedName name="nicneed2_24">#REF!</definedName>
    <definedName name="nicneed2_30">#REF!</definedName>
    <definedName name="nicneed2_36">#REF!</definedName>
    <definedName name="nicneed2_6">#REF!</definedName>
    <definedName name="nicsiz1">#REF!</definedName>
    <definedName name="nicsiz2">#REF!</definedName>
    <definedName name="nicstr1">#REF!</definedName>
    <definedName name="nicstr2">#REF!</definedName>
    <definedName name="pgcost1">#REF!</definedName>
    <definedName name="pgcost1_12">#REF!</definedName>
    <definedName name="pgcost1_18">#REF!</definedName>
    <definedName name="pgcost1_24">#REF!</definedName>
    <definedName name="pgcost1_30">#REF!</definedName>
    <definedName name="pgcost1_36">#REF!</definedName>
    <definedName name="pgcost1_6">#REF!</definedName>
    <definedName name="pgcost2">#REF!</definedName>
    <definedName name="pgcost2_12">#REF!</definedName>
    <definedName name="pgcost2_18">#REF!</definedName>
    <definedName name="pgcost2_24">#REF!</definedName>
    <definedName name="pgcost2_30">#REF!</definedName>
    <definedName name="pgcost2_36">#REF!</definedName>
    <definedName name="pgcost2_6">#REF!</definedName>
    <definedName name="pgneed1_12">#REF!</definedName>
    <definedName name="pgneed1_18">#REF!</definedName>
    <definedName name="pgneed1_24">#REF!</definedName>
    <definedName name="pgneed1_30">#REF!</definedName>
    <definedName name="pgneed1_36">#REF!</definedName>
    <definedName name="pgneed1_6">#REF!</definedName>
    <definedName name="pgneed2_12">#REF!</definedName>
    <definedName name="pgneed2_18">#REF!</definedName>
    <definedName name="pgneed2_24">#REF!</definedName>
    <definedName name="pgneed2_30">#REF!</definedName>
    <definedName name="pgneed2_36">#REF!</definedName>
    <definedName name="pgneed2_6">#REF!</definedName>
    <definedName name="pgsiz1">#REF!</definedName>
    <definedName name="pgsiz2">#REF!</definedName>
    <definedName name="Tasty_Puff">#REF!</definedName>
    <definedName name="Test">#REF!</definedName>
    <definedName name="TPA">#REF!</definedName>
    <definedName name="vgcost1">#REF!</definedName>
    <definedName name="vgcost1_12">#REF!</definedName>
    <definedName name="vgcost1_18">#REF!</definedName>
    <definedName name="vgcost1_24">#REF!</definedName>
    <definedName name="vgcost1_30">#REF!</definedName>
    <definedName name="vgcost1_36">#REF!</definedName>
    <definedName name="vgcost1_6">#REF!</definedName>
    <definedName name="vgcost2">#REF!</definedName>
    <definedName name="vgcost2_12">#REF!</definedName>
    <definedName name="vgcost2_18">#REF!</definedName>
    <definedName name="vgcost2_24">#REF!</definedName>
    <definedName name="vgcost2_30">#REF!</definedName>
    <definedName name="vgcost2_36">#REF!</definedName>
    <definedName name="vgcost2_6">#REF!</definedName>
    <definedName name="vgneed1_12">#REF!</definedName>
    <definedName name="vgneed1_18">#REF!</definedName>
    <definedName name="vgneed1_24">#REF!</definedName>
    <definedName name="vgneed1_30">#REF!</definedName>
    <definedName name="vgneed1_36">#REF!</definedName>
    <definedName name="vgneed1_6">#REF!</definedName>
    <definedName name="vgneed2_12">#REF!</definedName>
    <definedName name="vgneed2_18">#REF!</definedName>
    <definedName name="vgneed2_24">#REF!</definedName>
    <definedName name="vgneed2_30">#REF!</definedName>
    <definedName name="vgneed2_36">#REF!</definedName>
    <definedName name="vgneed2_6">#REF!</definedName>
    <definedName name="vgper1">#REF!</definedName>
    <definedName name="vgper2">#REF!</definedName>
    <definedName name="vgsiz1">#REF!</definedName>
    <definedName name="vgsiz2">#REF!</definedName>
  </definedNames>
  <calcPr fullCalcOnLoad="1"/>
</workbook>
</file>

<file path=xl/comments1.xml><?xml version="1.0" encoding="utf-8"?>
<comments xmlns="http://schemas.openxmlformats.org/spreadsheetml/2006/main">
  <authors>
    <author>LSI</author>
    <author>Scubabatdan</author>
    <author>Arvacon</author>
  </authors>
  <commentList>
    <comment ref="F11" authorId="0">
      <text>
        <r>
          <rPr>
            <b/>
            <sz val="8"/>
            <rFont val="Tahoma"/>
            <family val="2"/>
          </rPr>
          <t xml:space="preserve">Παρακαλω εισαγετε την ποσοτητα νικοτινης ανα ml, της βασης που χρησιμοποιειτε.  
</t>
        </r>
        <r>
          <rPr>
            <b/>
            <i/>
            <u val="single"/>
            <sz val="10"/>
            <color indexed="10"/>
            <rFont val="Tahoma"/>
            <family val="2"/>
          </rPr>
          <t>Αν θελετε να φτιαξετε NONE υγρο, βαλτε τον αριθμο 1 εδώ.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Παρακαλω εισαγετε το επιθυμητο επιπεδο νικοτινης σε mg. 
</t>
        </r>
        <r>
          <rPr>
            <b/>
            <i/>
            <u val="single"/>
            <sz val="10"/>
            <color indexed="10"/>
            <rFont val="Tahoma"/>
            <family val="2"/>
          </rPr>
          <t>Αν θελετε να φτιαξετε NONE υγρο, βαλτε τον αριθμο 0 εδώ.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Παρακαλω εισαγετε την ποσοτητα που θελετε να φτιαξετε σε ml.  </t>
        </r>
      </text>
    </comment>
    <comment ref="F14" authorId="0">
      <text>
        <r>
          <rPr>
            <b/>
            <sz val="8"/>
            <rFont val="Tahoma"/>
            <family val="2"/>
          </rPr>
          <t>Παρακαλω εισαγετε το ποσοστο % νερου που επιθυμειτε. Το ποσοστο θα υπολογιστει αυτοματα,εχοντας ως βαση  την ποσοτητα της VG.</t>
        </r>
      </text>
    </comment>
    <comment ref="F16" authorId="1">
      <text>
        <r>
          <rPr>
            <b/>
            <sz val="8"/>
            <rFont val="Tahoma"/>
            <family val="2"/>
          </rPr>
          <t>Παρακαλω εισαγετε το ποσοστο % VG που επιθυμειτε.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Παρακαλω εισαγετε
το ποσοστο % γευσης που επιθυμειτε. </t>
        </r>
      </text>
    </comment>
    <comment ref="F38" authorId="0">
      <text>
        <r>
          <rPr>
            <b/>
            <sz val="8"/>
            <rFont val="Tahoma"/>
            <family val="2"/>
          </rPr>
          <t>Παρακαλω εισαγετε την ποσοτητα του υγρου που επιθυμειτε να μετατρεψετε σε καποιο άλλο επιπεδο νικοτινης.</t>
        </r>
      </text>
    </comment>
    <comment ref="G46" authorId="0">
      <text>
        <r>
          <rPr>
            <b/>
            <sz val="8"/>
            <rFont val="Tahoma"/>
            <family val="2"/>
          </rPr>
          <t>Παρακαλω εισαγετε τα mg νικοτινης που περιεχει το υγρο ανα ml.</t>
        </r>
      </text>
    </comment>
    <comment ref="F18" authorId="0">
      <text>
        <r>
          <rPr>
            <b/>
            <sz val="8"/>
            <rFont val="Tahoma"/>
            <family val="2"/>
          </rPr>
          <t>Παρακαλω εισαγετε το ποσοστο % ΜΤS που επιθυμειτε.</t>
        </r>
      </text>
    </comment>
    <comment ref="F46" authorId="0">
      <text>
        <r>
          <rPr>
            <b/>
            <sz val="8"/>
            <rFont val="Tahoma"/>
            <family val="2"/>
          </rPr>
          <t>Παρακαλω εισαγετε την ποσοτητα του υγρου σε ml.</t>
        </r>
        <r>
          <rPr>
            <sz val="8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2"/>
          </rPr>
          <t>Παρακαλω εισαγετε την ποσοτητα του υγρου σε ml.</t>
        </r>
        <r>
          <rPr>
            <sz val="8"/>
            <rFont val="Tahoma"/>
            <family val="2"/>
          </rPr>
          <t xml:space="preserve">
</t>
        </r>
      </text>
    </comment>
    <comment ref="F48" authorId="0">
      <text>
        <r>
          <rPr>
            <b/>
            <sz val="8"/>
            <rFont val="Tahoma"/>
            <family val="2"/>
          </rPr>
          <t>Παρακαλω εισαγετε την ποσοτητα του υγρου σε ml.</t>
        </r>
        <r>
          <rPr>
            <sz val="8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2"/>
          </rPr>
          <t>Παρακαλω εισαγετε την ποσοτητα του υγρου σε ml.</t>
        </r>
        <r>
          <rPr>
            <sz val="8"/>
            <rFont val="Tahoma"/>
            <family val="2"/>
          </rPr>
          <t xml:space="preserve">
</t>
        </r>
      </text>
    </comment>
    <comment ref="D23" authorId="1">
      <text>
        <r>
          <rPr>
            <b/>
            <sz val="8"/>
            <rFont val="Tahoma"/>
            <family val="2"/>
          </rPr>
          <t>Ο αριθμος των σταγονων που αντιστοιχουν σε 1ml υγρου,συμφωνα με τον μετρητη που χρησιμοποιειτε. Μετρηστε ακριβως ποσες σταγονες αντιστοιχουν σε 1ml για κάθε υγρο ξεχωριστα,μιας και διαφερουν αρκετα λογω πυκνοτητας.</t>
        </r>
      </text>
    </comment>
    <comment ref="D55" authorId="1">
      <text>
        <r>
          <rPr>
            <b/>
            <sz val="8"/>
            <rFont val="Tahoma"/>
            <family val="2"/>
          </rPr>
          <t>Ο αριθμος των σταγονων που αντιστοιχουν σε 1ml υγρου,συμφωνα με τον μετρητη που χρησιμοποιειτε. Μετρηστε ακριβως ποσες σταγονες αντιστοιχουν σε 1ml για κάθε υγρο ξεχωριστα,μιας και διαφερουν αρκετα λογω πυκνοτητας.</t>
        </r>
      </text>
    </comment>
    <comment ref="F36" authorId="0">
      <text>
        <r>
          <rPr>
            <b/>
            <sz val="8"/>
            <rFont val="Tahoma"/>
            <family val="2"/>
          </rPr>
          <t>Παρακαλω εισαγετε την ποσοτητα νικοτινης ανα ml, της βασης που χρησιμοποιειτε.</t>
        </r>
      </text>
    </comment>
    <comment ref="G47" authorId="0">
      <text>
        <r>
          <rPr>
            <b/>
            <sz val="8"/>
            <rFont val="Tahoma"/>
            <family val="2"/>
          </rPr>
          <t>Παρακαλω εισαγετε τα mg νικοτινης που περιεχει το υγρο ανα ml.</t>
        </r>
      </text>
    </comment>
    <comment ref="G48" authorId="0">
      <text>
        <r>
          <rPr>
            <b/>
            <sz val="8"/>
            <rFont val="Tahoma"/>
            <family val="2"/>
          </rPr>
          <t>Παρακαλω εισαγετε τα mg νικοτινης που περιεχει το υγρο ανα ml.</t>
        </r>
      </text>
    </comment>
    <comment ref="G49" authorId="0">
      <text>
        <r>
          <rPr>
            <b/>
            <sz val="8"/>
            <rFont val="Tahoma"/>
            <family val="2"/>
          </rPr>
          <t>Παρακαλω εισαγετε τα mg νικοτινης που περιεχει το υγρο ανα ml.</t>
        </r>
      </text>
    </comment>
    <comment ref="F55" authorId="2">
      <text>
        <r>
          <rPr>
            <b/>
            <sz val="8"/>
            <rFont val="Tahoma"/>
            <family val="2"/>
          </rPr>
          <t>Παρακαλω εισαγετε τα ml που επιθυμειτε να μετατραπουν σε σταγονες.</t>
        </r>
      </text>
    </comment>
    <comment ref="H55" authorId="2">
      <text>
        <r>
          <rPr>
            <b/>
            <sz val="8"/>
            <rFont val="Tahoma"/>
            <family val="2"/>
          </rPr>
          <t>Παρακαλω εισαγετε τις σταγονες που επιθυμειτε να μετατραπουν σε ml.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Παρακαλω εισαγετε το επιθυμητο επιπεδο νικοτινης σε mg.</t>
        </r>
      </text>
    </comment>
    <comment ref="F19" authorId="0">
      <text>
        <r>
          <rPr>
            <b/>
            <sz val="8"/>
            <rFont val="Tahoma"/>
            <family val="2"/>
          </rPr>
          <t>Παρακαλω εισαγετε το ποσοστο % Bitter Wizard που επιθυμειτε.</t>
        </r>
      </text>
    </comment>
    <comment ref="I12" authorId="2">
      <text>
        <r>
          <rPr>
            <b/>
            <sz val="8"/>
            <rFont val="Tahoma"/>
            <family val="2"/>
          </rPr>
          <t>Αυτος ο αριθμος αντιστοιχει στη μεγιστη ποσοτητα νικοτινης που μπορει να μας δωσει η αραιωμενη βαση. Αν λοιπον θελουμε να φτιαξουμε τη δυνατοτερη σε νικοτινη συνταγη,αρκει να προσθεσουμε αυτόν τον αριθμο στο κελι F12.</t>
        </r>
        <r>
          <rPr>
            <sz val="9"/>
            <rFont val="Calibri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Παρακαλω εισαγετε το ποσοστο % νερου που επιθυμειτε. Το ποσοστο θα υπολογιστει αυτοματα,εχοντας ως βαση την ποσοτητα της σκετης PG.</t>
        </r>
      </text>
    </comment>
  </commentList>
</comments>
</file>

<file path=xl/comments2.xml><?xml version="1.0" encoding="utf-8"?>
<comments xmlns="http://schemas.openxmlformats.org/spreadsheetml/2006/main">
  <authors>
    <author>LSI</author>
    <author>Scubabatdan</author>
    <author>Arvacon</author>
  </authors>
  <commentList>
    <comment ref="F38" authorId="0">
      <text>
        <r>
          <rPr>
            <b/>
            <sz val="8"/>
            <rFont val="Tahoma"/>
            <family val="2"/>
          </rPr>
          <t>Παρακαλω εισαγετε την ποσοτητα του υγρου που επιθυμειτε να μετατρεψετε σε καποιο άλλο επιπεδο νικοτινης.</t>
        </r>
      </text>
    </comment>
    <comment ref="F46" authorId="0">
      <text>
        <r>
          <rPr>
            <b/>
            <sz val="8"/>
            <rFont val="Tahoma"/>
            <family val="2"/>
          </rPr>
          <t>Παρακαλω εισαγετε την ποσοτητα του υγρου σε ml.</t>
        </r>
        <r>
          <rPr>
            <sz val="8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2"/>
          </rPr>
          <t>Παρακαλω εισαγετε την ποσοτητα του υγρου σε ml.</t>
        </r>
        <r>
          <rPr>
            <sz val="8"/>
            <rFont val="Tahoma"/>
            <family val="2"/>
          </rPr>
          <t xml:space="preserve">
</t>
        </r>
      </text>
    </comment>
    <comment ref="F48" authorId="0">
      <text>
        <r>
          <rPr>
            <b/>
            <sz val="8"/>
            <rFont val="Tahoma"/>
            <family val="2"/>
          </rPr>
          <t>Παρακαλω εισαγετε την ποσοτητα του υγρου σε ml.</t>
        </r>
        <r>
          <rPr>
            <sz val="8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2"/>
          </rPr>
          <t>Παρακαλω εισαγετε την ποσοτητα του υγρου σε ml.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Παρακαλω εισαγετε την ποσοτητα που θελετε να φτιαξετε σε ml.  </t>
        </r>
      </text>
    </comment>
    <comment ref="F14" authorId="0">
      <text>
        <r>
          <rPr>
            <b/>
            <sz val="8"/>
            <rFont val="Tahoma"/>
            <family val="2"/>
          </rPr>
          <t>Παρακαλω εισαγετε το ποσοστο % νερου που επιθυμειτε. Το ποσοστο θα υπολογιστει αυτοματα,εχοντας ως βαση  την ποσοτητα της VG.</t>
        </r>
      </text>
    </comment>
    <comment ref="F16" authorId="1">
      <text>
        <r>
          <rPr>
            <b/>
            <sz val="8"/>
            <rFont val="Tahoma"/>
            <family val="2"/>
          </rPr>
          <t>Παρακαλω εισαγετε το συνολικο ποσοστο % PG που επιθυμειτε. Η γευση, το νερο-2, το ΜΤS και το BW θα αφαιρεθουν αυτοματα και θα προκυψει η καθαρη PG που χρειαζεται. Εάν εισαγετε μικροτερο ή ισο αριθμο απ το αθροισμα "γευση+MTS+BW", το αποτελεσμα θα είναι μηδεν στον παρακατω πινακα.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Παρακαλω εισαγετε
το ποσοστο % γευσης που επιθυμειτε. </t>
        </r>
      </text>
    </comment>
    <comment ref="F18" authorId="0">
      <text>
        <r>
          <rPr>
            <b/>
            <sz val="8"/>
            <rFont val="Tahoma"/>
            <family val="2"/>
          </rPr>
          <t>Παρακαλω εισαγετε το ποσοστο % ΜΤS που επιθυμειτε.</t>
        </r>
      </text>
    </comment>
    <comment ref="D23" authorId="1">
      <text>
        <r>
          <rPr>
            <b/>
            <sz val="8"/>
            <rFont val="Tahoma"/>
            <family val="2"/>
          </rPr>
          <t>Ο αριθμος των σταγονων που αντιστοιχουν σε 1ml υγρου,συμφωνα με τον μετρητη που χρησιμοποιειτε. Μετρηστε ακριβως ποσες σταγονες αντιστοιχουν σε 1ml για κάθε υγρο ξεχωριστα,μιας και διαφερουν αρκετα λογω πυκνοτητας.</t>
        </r>
      </text>
    </comment>
    <comment ref="D55" authorId="1">
      <text>
        <r>
          <rPr>
            <b/>
            <sz val="8"/>
            <rFont val="Tahoma"/>
            <family val="2"/>
          </rPr>
          <t>Ο αριθμος των σταγονων που αντιστοιχουν σε 1ml υγρου,συμφωνα με τον μετρητη που χρησιμοποιειτε. Μετρηστε ακριβως ποσες σταγονες αντιστοιχουν σε 1ml για κάθε υγρο ξεχωριστα,μιας και διαφερουν αρκετα λογω πυκνοτητας.</t>
        </r>
      </text>
    </comment>
    <comment ref="F36" authorId="0">
      <text>
        <r>
          <rPr>
            <b/>
            <sz val="8"/>
            <rFont val="Tahoma"/>
            <family val="2"/>
          </rPr>
          <t>Παρακαλω εισαγετε την ποσοτητα νικοτινης ανα ml, της βασης που χρησιμοποιειτε.</t>
        </r>
      </text>
    </comment>
    <comment ref="F37" authorId="0">
      <text>
        <r>
          <rPr>
            <b/>
            <sz val="8"/>
            <rFont val="Tahoma"/>
            <family val="2"/>
          </rPr>
          <t>Παρακαλω εισαγετε το επιθυμητο επιπεδο νικοτινης σε mg.</t>
        </r>
      </text>
    </comment>
    <comment ref="G46" authorId="0">
      <text>
        <r>
          <rPr>
            <b/>
            <sz val="8"/>
            <rFont val="Tahoma"/>
            <family val="2"/>
          </rPr>
          <t>Παρακαλω εισαγετε τα mg νικοτινης που περιεχει το υγρο ανα ml.</t>
        </r>
      </text>
    </comment>
    <comment ref="G47" authorId="0">
      <text>
        <r>
          <rPr>
            <b/>
            <sz val="8"/>
            <rFont val="Tahoma"/>
            <family val="2"/>
          </rPr>
          <t>Παρακαλω εισαγετε τα mg νικοτινης που περιεχει το υγρο ανα ml.</t>
        </r>
      </text>
    </comment>
    <comment ref="G48" authorId="0">
      <text>
        <r>
          <rPr>
            <b/>
            <sz val="8"/>
            <rFont val="Tahoma"/>
            <family val="2"/>
          </rPr>
          <t>Παρακαλω εισαγετε τα mg νικοτινης που περιεχει το υγρο ανα ml.</t>
        </r>
      </text>
    </comment>
    <comment ref="G49" authorId="0">
      <text>
        <r>
          <rPr>
            <b/>
            <sz val="8"/>
            <rFont val="Tahoma"/>
            <family val="2"/>
          </rPr>
          <t>Παρακαλω εισαγετε τα mg νικοτινης που περιεχει το υγρο ανα ml.</t>
        </r>
      </text>
    </comment>
    <comment ref="F55" authorId="2">
      <text>
        <r>
          <rPr>
            <b/>
            <sz val="8"/>
            <rFont val="Tahoma"/>
            <family val="2"/>
          </rPr>
          <t>Παρακαλω εισαγετε τα ml που επιθυμειτε να μετατραπουν σε σταγονες.</t>
        </r>
      </text>
    </comment>
    <comment ref="H55" authorId="2">
      <text>
        <r>
          <rPr>
            <b/>
            <sz val="8"/>
            <rFont val="Tahoma"/>
            <family val="2"/>
          </rPr>
          <t>Παρακαλω εισαγετε τις σταγονες που επιθυμειτε να μετατραπουν σε ml.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Παρακαλω εισαγετε το ποσοστο % Bitter Wizard που επιθυμειτε.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Παρακαλω εισαγετε την ποσοτητα νικοτινης ανα ml, της βασης που χρησιμοποιειτε.  
</t>
        </r>
        <r>
          <rPr>
            <b/>
            <i/>
            <u val="single"/>
            <sz val="10"/>
            <color indexed="10"/>
            <rFont val="Tahoma"/>
            <family val="2"/>
          </rPr>
          <t>Αν θελετε να φτιαξετε NONE υγρο, βαλτε τον αριθμο 1 εδώ.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Παρακαλω εισαγετε το επιθυμητο επιπεδο νικοτινης σε mg. 
</t>
        </r>
        <r>
          <rPr>
            <b/>
            <i/>
            <u val="single"/>
            <sz val="10"/>
            <color indexed="10"/>
            <rFont val="Tahoma"/>
            <family val="2"/>
          </rPr>
          <t>Αν θελετε να φτιαξετε NONE υγρο, βαλτε τον αριθμο 0 εδώ.</t>
        </r>
      </text>
    </comment>
    <comment ref="I12" authorId="2">
      <text>
        <r>
          <rPr>
            <b/>
            <sz val="8"/>
            <rFont val="Tahoma"/>
            <family val="2"/>
          </rPr>
          <t>Αυτος ο αριθμος αντιστοιχει στη μεγιστη ποσοτητα νικοτινης που μπορει να μας δωσει η αραιωμενη βαση. Αν λοιπον θελουμε να φτιαξουμε τη δυνατοτερη σε νικοτινη συνταγη,αρκει να προσθεσουμε αυτόν τον αριθμο στο κελι F12.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Παρακαλω εισαγετε το ποσοστο % νερου που επιθυμειτε. Το ποσοστο θα υπολογιστει αυτοματα,εχοντας ως βαση  την ποσοτητα της PG.</t>
        </r>
      </text>
    </comment>
  </commentList>
</comments>
</file>

<file path=xl/comments4.xml><?xml version="1.0" encoding="utf-8"?>
<comments xmlns="http://schemas.openxmlformats.org/spreadsheetml/2006/main">
  <authors>
    <author>LSI</author>
  </authors>
  <commentList>
    <comment ref="D9" authorId="0">
      <text>
        <r>
          <rPr>
            <b/>
            <sz val="8"/>
            <rFont val="Tahoma"/>
            <family val="2"/>
          </rPr>
          <t>Παρακαλω εισαγετε το ποσοστο % νικοτινης της βασης που χρησιμοποιειτε.</t>
        </r>
      </text>
    </comment>
    <comment ref="D10" authorId="0">
      <text>
        <r>
          <rPr>
            <b/>
            <sz val="8"/>
            <rFont val="Tahoma"/>
            <family val="2"/>
          </rPr>
          <t>Παρακαλω εισαγετε το επιθυμητο επιπεδο % νικοτινης.</t>
        </r>
      </text>
    </comment>
    <comment ref="D11" authorId="0">
      <text>
        <r>
          <rPr>
            <b/>
            <sz val="8"/>
            <rFont val="Tahoma"/>
            <family val="2"/>
          </rPr>
          <t xml:space="preserve">Παρακαλω εισαγετε την ποσοτητα που θελετε να φτιαξετε σε ml.  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Παρακαλω εισαγετε
το ποσοστο % γευσης που επιθυμειτε. </t>
        </r>
      </text>
    </comment>
    <comment ref="D13" authorId="0">
      <text>
        <r>
          <rPr>
            <b/>
            <sz val="8"/>
            <rFont val="Tahoma"/>
            <family val="2"/>
          </rPr>
          <t>Παρακαλω εισαγετε το ποσοστο % ΜΤS που επιθυμειτε.</t>
        </r>
      </text>
    </comment>
    <comment ref="D14" authorId="0">
      <text>
        <r>
          <rPr>
            <b/>
            <sz val="8"/>
            <rFont val="Tahoma"/>
            <family val="2"/>
          </rPr>
          <t>Παρακαλω εισαγετε το ποσοστο % Bitter Wizard που επιθυμειτε.</t>
        </r>
      </text>
    </comment>
  </commentList>
</comments>
</file>

<file path=xl/sharedStrings.xml><?xml version="1.0" encoding="utf-8"?>
<sst xmlns="http://schemas.openxmlformats.org/spreadsheetml/2006/main" count="293" uniqueCount="127">
  <si>
    <t>%</t>
  </si>
  <si>
    <t>ml</t>
  </si>
  <si>
    <t>mg</t>
  </si>
  <si>
    <t>VG</t>
  </si>
  <si>
    <t>PG</t>
  </si>
  <si>
    <t xml:space="preserve">Strawberry </t>
  </si>
  <si>
    <t>PG/VG</t>
  </si>
  <si>
    <t>Βαση νικοτινης %</t>
  </si>
  <si>
    <t>Επιθυμητο επιπεδο νικοτινης %</t>
  </si>
  <si>
    <t>MTS (για υγρα Flavourart)</t>
  </si>
  <si>
    <t xml:space="preserve">Υπολογιστης συνταγων </t>
  </si>
  <si>
    <t>Σταγονες/1ml</t>
  </si>
  <si>
    <t>PG με νικοτινη</t>
  </si>
  <si>
    <t>PG σκετη</t>
  </si>
  <si>
    <t>Γευση-αρωμα</t>
  </si>
  <si>
    <t>Ποσοτητα PG/VG που χρειαζ.%</t>
  </si>
  <si>
    <t>Συνολο ποσοτητας συνταγης</t>
  </si>
  <si>
    <t>Κατηγορια 1</t>
  </si>
  <si>
    <t>Κατηγορια 2</t>
  </si>
  <si>
    <t>Κατηγορια 3</t>
  </si>
  <si>
    <t>Κατηγορια 4</t>
  </si>
  <si>
    <t>Δευτερο υγρο νικοτινης ml-mg%</t>
  </si>
  <si>
    <t>Τεταρτο υγρο νικοτινης ml-mg%</t>
  </si>
  <si>
    <t>Νέο επιπεδο νικοτινης   ml-mg%</t>
  </si>
  <si>
    <t>Τριτο υγρο νικοτινης       ml-mg%</t>
  </si>
  <si>
    <t>Πρωτο υγρο νικοτινης    ml-mg%</t>
  </si>
  <si>
    <t xml:space="preserve">                  Συστατικα</t>
  </si>
  <si>
    <t>σταγονες</t>
  </si>
  <si>
    <t>Eπιθυμητη ποσοτητα συνταγης</t>
  </si>
  <si>
    <t>VG με νικοτινη</t>
  </si>
  <si>
    <t>VG σκετη</t>
  </si>
  <si>
    <t>ποσοστο</t>
  </si>
  <si>
    <t>Βαση νικοτινης</t>
  </si>
  <si>
    <t>Κοστος βασης νικοτινης</t>
  </si>
  <si>
    <t>Κοστος γευσης</t>
  </si>
  <si>
    <t>Κοστος PG/VG</t>
  </si>
  <si>
    <t>Συνολο ανα ml</t>
  </si>
  <si>
    <t>Κοστος</t>
  </si>
  <si>
    <t>ανα ml</t>
  </si>
  <si>
    <t>MTS</t>
  </si>
  <si>
    <t xml:space="preserve">Υπολογιστης συστατικων </t>
  </si>
  <si>
    <t>Κοστος MTS</t>
  </si>
  <si>
    <t>Ποσοτητα συνταγης</t>
  </si>
  <si>
    <t>Ποσοτητα υγρου νικοτινης  ml</t>
  </si>
  <si>
    <t>Πρωτο υγρο νικοτινης ml-mg%</t>
  </si>
  <si>
    <t>Νέο επιπεδο νικοτινης ml-mg%</t>
  </si>
  <si>
    <t>Τριτο υγρο νικοτινης ml-mg%</t>
  </si>
  <si>
    <t xml:space="preserve">Perique black 1% </t>
  </si>
  <si>
    <t xml:space="preserve">Cuban supreme 2% </t>
  </si>
  <si>
    <t xml:space="preserve">Dark vapure 2,5% </t>
  </si>
  <si>
    <t xml:space="preserve">Mellow sunset 2% </t>
  </si>
  <si>
    <t xml:space="preserve">Burley 3% </t>
  </si>
  <si>
    <t>Latakia 2%</t>
  </si>
  <si>
    <t xml:space="preserve">Cowboy blend 2% </t>
  </si>
  <si>
    <t xml:space="preserve">Desert ship blend 2% </t>
  </si>
  <si>
    <t xml:space="preserve">Virginia 2% </t>
  </si>
  <si>
    <t>Maxboro Ultimate 2%</t>
  </si>
  <si>
    <t>Camel Ultimate 2%</t>
  </si>
  <si>
    <t>Shade 2%</t>
  </si>
  <si>
    <t>Desert Ship Blend 1%</t>
  </si>
  <si>
    <t xml:space="preserve">Black cherry 4% </t>
  </si>
  <si>
    <t>Torrone 4%</t>
  </si>
  <si>
    <t xml:space="preserve">Coffee espresso 2% </t>
  </si>
  <si>
    <t>Vanilla bourbon 4%</t>
  </si>
  <si>
    <t xml:space="preserve">Blackberry 1% </t>
  </si>
  <si>
    <t>Apple pie 3%</t>
  </si>
  <si>
    <t xml:space="preserve">Tiramisu 4% </t>
  </si>
  <si>
    <t>Hazelnut 2%</t>
  </si>
  <si>
    <t>Chocolate 4%</t>
  </si>
  <si>
    <t>Anise 1%</t>
  </si>
  <si>
    <t>Peppermint 3%</t>
  </si>
  <si>
    <t>Spearmint 3%</t>
  </si>
  <si>
    <t>Menthol 3%</t>
  </si>
  <si>
    <t>Licorice 4%</t>
  </si>
  <si>
    <t>Cinnamon Ceylon 3%</t>
  </si>
  <si>
    <t>Black Cherry 3%</t>
  </si>
  <si>
    <t>Τσιγαρισιες γευσεις</t>
  </si>
  <si>
    <t>Γλυκες γευσεις</t>
  </si>
  <si>
    <t xml:space="preserve">                            </t>
  </si>
  <si>
    <t>Propylene Glycol</t>
  </si>
  <si>
    <t>Vegetable Glycol</t>
  </si>
  <si>
    <t>MTS wizard</t>
  </si>
  <si>
    <t>Water</t>
  </si>
  <si>
    <t>Banana</t>
  </si>
  <si>
    <t>Vanilla Tahity</t>
  </si>
  <si>
    <t>Rum Jamaica</t>
  </si>
  <si>
    <t>Αγευστα υγρα</t>
  </si>
  <si>
    <t>Vanilla classic 2%</t>
  </si>
  <si>
    <t xml:space="preserve">ml </t>
  </si>
  <si>
    <t>σταγονες =</t>
  </si>
  <si>
    <t>ml =</t>
  </si>
  <si>
    <t>Υπολογιστης ml= σταγονες και  σταγονες= ml</t>
  </si>
  <si>
    <t>Nicotine</t>
  </si>
  <si>
    <t>Βαση νικοτινης mg ανα ml</t>
  </si>
  <si>
    <t xml:space="preserve">Επιθυμητο επιπεδο νικοτινης </t>
  </si>
  <si>
    <t>mg/ml</t>
  </si>
  <si>
    <t>Νικοτινη υγρου mg ανα ml</t>
  </si>
  <si>
    <t>Επιθυμητο επιπεδο νικοτινης</t>
  </si>
  <si>
    <t>Ποσα mg% νικοτινης θα μας δωσει η προσμειξη υγρων με διαφορετικα επιπεδα νικοτινης?</t>
  </si>
  <si>
    <t>big</t>
  </si>
  <si>
    <t>small</t>
  </si>
  <si>
    <t>big  3ml</t>
  </si>
  <si>
    <t>small  1ml</t>
  </si>
  <si>
    <t xml:space="preserve">big </t>
  </si>
  <si>
    <t>Bitter Wizard</t>
  </si>
  <si>
    <t>Κοστος BW</t>
  </si>
  <si>
    <r>
      <t xml:space="preserve">                             </t>
    </r>
    <r>
      <rPr>
        <b/>
        <i/>
        <sz val="18"/>
        <color indexed="8"/>
        <rFont val="Calibri"/>
        <family val="2"/>
      </rPr>
      <t xml:space="preserve"> </t>
    </r>
    <r>
      <rPr>
        <i/>
        <sz val="18"/>
        <color indexed="36"/>
        <rFont val="Calibri"/>
        <family val="2"/>
      </rPr>
      <t>Ποσο στοιχιζει μια συνταγη?</t>
    </r>
  </si>
  <si>
    <r>
      <t xml:space="preserve">                                                             </t>
    </r>
    <r>
      <rPr>
        <i/>
        <sz val="16"/>
        <color indexed="53"/>
        <rFont val="Calibri"/>
        <family val="2"/>
      </rPr>
      <t>Συνιστωμενη Δοσολογια γευσεων</t>
    </r>
  </si>
  <si>
    <t>Συνολικο κοστος συστατικων</t>
  </si>
  <si>
    <t xml:space="preserve">MTS </t>
  </si>
  <si>
    <t>Νερο</t>
  </si>
  <si>
    <t xml:space="preserve">Νερο </t>
  </si>
  <si>
    <t>Μιξη διαφορετικων υγρων</t>
  </si>
  <si>
    <r>
      <t xml:space="preserve">                           </t>
    </r>
    <r>
      <rPr>
        <b/>
        <i/>
        <sz val="12"/>
        <color indexed="8"/>
        <rFont val="Calibri"/>
        <family val="2"/>
      </rPr>
      <t>VG calculator</t>
    </r>
  </si>
  <si>
    <t xml:space="preserve">                                        PG calculator</t>
  </si>
  <si>
    <t xml:space="preserve">Μεγεθος πιπετας </t>
  </si>
  <si>
    <t xml:space="preserve">                      Μεγεθος πιπετας</t>
  </si>
  <si>
    <t>(Μετρηστε πρωτα ποσες σταγονες αντιστοιχουν σε 1ml, αν επιθυμειτε μεγαλυτερη ακριβεια στις συνταγες σας.)</t>
  </si>
  <si>
    <t>Υπολογιστης της ποσοτητας που μπορει να δωσει μια βαση νικοτινης,κοβοντας τη με PG/VG</t>
  </si>
  <si>
    <t>Maximum Nic</t>
  </si>
  <si>
    <r>
      <t xml:space="preserve">PG </t>
    </r>
    <r>
      <rPr>
        <sz val="8"/>
        <color indexed="8"/>
        <rFont val="Arial"/>
        <family val="2"/>
      </rPr>
      <t>(=PG+νερο2+γευση+MTS+BW)</t>
    </r>
  </si>
  <si>
    <r>
      <t xml:space="preserve">Νερο-1 </t>
    </r>
    <r>
      <rPr>
        <sz val="8"/>
        <color indexed="8"/>
        <rFont val="Arial"/>
        <family val="2"/>
      </rPr>
      <t>(ποσοστο με βαση τη VG)</t>
    </r>
  </si>
  <si>
    <r>
      <t xml:space="preserve">Νερο-2 </t>
    </r>
    <r>
      <rPr>
        <sz val="8"/>
        <color indexed="8"/>
        <rFont val="Arial"/>
        <family val="2"/>
      </rPr>
      <t>(ποσοστο με βαση την PG)</t>
    </r>
  </si>
  <si>
    <r>
      <t xml:space="preserve">Νερο-1 </t>
    </r>
    <r>
      <rPr>
        <sz val="8"/>
        <color indexed="8"/>
        <rFont val="Arial"/>
        <family val="2"/>
      </rPr>
      <t>για αραιωση VG</t>
    </r>
  </si>
  <si>
    <r>
      <t>Νερο-1</t>
    </r>
    <r>
      <rPr>
        <sz val="8"/>
        <color indexed="8"/>
        <rFont val="Arial"/>
        <family val="2"/>
      </rPr>
      <t xml:space="preserve"> (ποσοστο με βαση τη VG)</t>
    </r>
  </si>
  <si>
    <r>
      <t xml:space="preserve">Νερο-2 </t>
    </r>
    <r>
      <rPr>
        <sz val="8"/>
        <color indexed="8"/>
        <rFont val="Arial"/>
        <family val="2"/>
      </rPr>
      <t>για αραιωση PG (προαιρετικο)</t>
    </r>
  </si>
  <si>
    <t xml:space="preserve">        Arvacon's "Six-Mix" e-liquid calculator V.5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</si>
</sst>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&quot;ml&quot;"/>
    <numFmt numFmtId="179" formatCode="0&quot;mg&quot;"/>
    <numFmt numFmtId="180" formatCode="&quot;$&quot;#,##0.00"/>
    <numFmt numFmtId="181" formatCode="0.0&quot;ml&quot;"/>
    <numFmt numFmtId="182" formatCode="&quot;$&quot;#,##0.000"/>
    <numFmt numFmtId="183" formatCode="#,##0.00\ &quot;€&quot;"/>
    <numFmt numFmtId="184" formatCode="[$-408]dddd\,\ d\ mmmm\ yyyy"/>
    <numFmt numFmtId="185" formatCode="[$-408]h:mm:ss\ AM/PM"/>
  </numFmts>
  <fonts count="94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Verdana"/>
      <family val="2"/>
    </font>
    <font>
      <sz val="11"/>
      <color indexed="53"/>
      <name val="Calibri"/>
      <family val="2"/>
    </font>
    <font>
      <sz val="22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9"/>
      <name val="Adobe Caslon Pro"/>
      <family val="1"/>
    </font>
    <font>
      <sz val="16"/>
      <color indexed="53"/>
      <name val="Calibri"/>
      <family val="2"/>
    </font>
    <font>
      <i/>
      <sz val="16"/>
      <color indexed="53"/>
      <name val="Calibri"/>
      <family val="2"/>
    </font>
    <font>
      <sz val="9"/>
      <name val="Tahoma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i/>
      <sz val="18"/>
      <color indexed="36"/>
      <name val="Calibri"/>
      <family val="2"/>
    </font>
    <font>
      <b/>
      <i/>
      <sz val="12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u val="single"/>
      <sz val="10"/>
      <color indexed="10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30"/>
      <name val="Calibri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8"/>
      <color indexed="30"/>
      <name val="Calibri"/>
      <family val="2"/>
    </font>
    <font>
      <sz val="11"/>
      <color indexed="13"/>
      <name val="Calibri"/>
      <family val="2"/>
    </font>
    <font>
      <sz val="11"/>
      <color indexed="13"/>
      <name val="Arial"/>
      <family val="2"/>
    </font>
    <font>
      <sz val="9"/>
      <color indexed="13"/>
      <name val="Calibri"/>
      <family val="2"/>
    </font>
    <font>
      <b/>
      <sz val="11"/>
      <color indexed="13"/>
      <name val="Calibri"/>
      <family val="2"/>
    </font>
    <font>
      <sz val="8"/>
      <color indexed="23"/>
      <name val="Calibri"/>
      <family val="2"/>
    </font>
    <font>
      <sz val="8"/>
      <color indexed="23"/>
      <name val="Arial"/>
      <family val="2"/>
    </font>
    <font>
      <sz val="11"/>
      <color indexed="23"/>
      <name val="Calibri"/>
      <family val="2"/>
    </font>
    <font>
      <i/>
      <sz val="22"/>
      <color indexed="13"/>
      <name val="Arial"/>
      <family val="2"/>
    </font>
    <font>
      <sz val="2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70C0"/>
      <name val="Calibri"/>
      <family val="2"/>
    </font>
    <font>
      <sz val="8"/>
      <color rgb="FFFFFF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rgb="FF0070C0"/>
      <name val="Calibri"/>
      <family val="2"/>
    </font>
    <font>
      <sz val="11"/>
      <color rgb="FFFFFF00"/>
      <name val="Calibri"/>
      <family val="2"/>
    </font>
    <font>
      <sz val="11"/>
      <color rgb="FFFFFF00"/>
      <name val="Arial"/>
      <family val="2"/>
    </font>
    <font>
      <sz val="9"/>
      <color rgb="FFFFFF00"/>
      <name val="Calibri"/>
      <family val="2"/>
    </font>
    <font>
      <b/>
      <sz val="11"/>
      <color rgb="FFFFFF00"/>
      <name val="Calibri"/>
      <family val="2"/>
    </font>
    <font>
      <sz val="8"/>
      <color theme="1" tint="0.34999001026153564"/>
      <name val="Calibri"/>
      <family val="2"/>
    </font>
    <font>
      <sz val="8"/>
      <color theme="1" tint="0.34999001026153564"/>
      <name val="Arial"/>
      <family val="2"/>
    </font>
    <font>
      <sz val="11"/>
      <color theme="1" tint="0.34999001026153564"/>
      <name val="Calibri"/>
      <family val="2"/>
    </font>
    <font>
      <i/>
      <sz val="22"/>
      <color rgb="FFFFFF00"/>
      <name val="Arial"/>
      <family val="2"/>
    </font>
    <font>
      <sz val="22"/>
      <color rgb="FF7030A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64" fillId="20" borderId="1" applyNumberFormat="0" applyAlignment="0" applyProtection="0"/>
    <xf numFmtId="0" fontId="65" fillId="21" borderId="2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28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31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28" borderId="1" applyNumberFormat="0" applyAlignment="0" applyProtection="0"/>
  </cellStyleXfs>
  <cellXfs count="22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left"/>
      <protection/>
    </xf>
    <xf numFmtId="0" fontId="5" fillId="34" borderId="13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173" fontId="0" fillId="34" borderId="13" xfId="0" applyNumberFormat="1" applyFill="1" applyBorder="1" applyAlignment="1" applyProtection="1">
      <alignment horizontal="center"/>
      <protection/>
    </xf>
    <xf numFmtId="10" fontId="0" fillId="34" borderId="0" xfId="0" applyNumberFormat="1" applyFill="1" applyBorder="1" applyAlignment="1" applyProtection="1">
      <alignment horizontal="center" wrapText="1"/>
      <protection/>
    </xf>
    <xf numFmtId="1" fontId="0" fillId="34" borderId="13" xfId="0" applyNumberFormat="1" applyFont="1" applyFill="1" applyBorder="1" applyAlignment="1" applyProtection="1">
      <alignment horizontal="center"/>
      <protection/>
    </xf>
    <xf numFmtId="2" fontId="0" fillId="34" borderId="13" xfId="0" applyNumberForma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172" fontId="0" fillId="34" borderId="13" xfId="0" applyNumberFormat="1" applyFill="1" applyBorder="1" applyAlignment="1" applyProtection="1">
      <alignment horizontal="center"/>
      <protection/>
    </xf>
    <xf numFmtId="1" fontId="0" fillId="34" borderId="13" xfId="0" applyNumberForma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" fontId="0" fillId="34" borderId="0" xfId="0" applyNumberForma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173" fontId="0" fillId="34" borderId="0" xfId="0" applyNumberForma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80" fontId="0" fillId="34" borderId="17" xfId="0" applyNumberFormat="1" applyFill="1" applyBorder="1" applyAlignment="1">
      <alignment/>
    </xf>
    <xf numFmtId="180" fontId="0" fillId="34" borderId="0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 applyProtection="1">
      <alignment horizontal="center"/>
      <protection locked="0"/>
    </xf>
    <xf numFmtId="2" fontId="0" fillId="33" borderId="15" xfId="0" applyNumberFormat="1" applyFill="1" applyBorder="1" applyAlignment="1" applyProtection="1">
      <alignment horizontal="center"/>
      <protection locked="0"/>
    </xf>
    <xf numFmtId="2" fontId="0" fillId="34" borderId="0" xfId="0" applyNumberForma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left"/>
      <protection/>
    </xf>
    <xf numFmtId="2" fontId="0" fillId="34" borderId="19" xfId="0" applyNumberFormat="1" applyFill="1" applyBorder="1" applyAlignment="1" applyProtection="1">
      <alignment horizontal="center"/>
      <protection/>
    </xf>
    <xf numFmtId="1" fontId="0" fillId="34" borderId="19" xfId="0" applyNumberFormat="1" applyFill="1" applyBorder="1" applyAlignment="1" applyProtection="1">
      <alignment horizontal="center"/>
      <protection/>
    </xf>
    <xf numFmtId="173" fontId="0" fillId="34" borderId="19" xfId="0" applyNumberFormat="1" applyFill="1" applyBorder="1" applyAlignment="1" applyProtection="1">
      <alignment horizontal="center"/>
      <protection/>
    </xf>
    <xf numFmtId="183" fontId="0" fillId="34" borderId="13" xfId="0" applyNumberFormat="1" applyFont="1" applyFill="1" applyBorder="1" applyAlignment="1" applyProtection="1">
      <alignment horizontal="center"/>
      <protection/>
    </xf>
    <xf numFmtId="183" fontId="0" fillId="34" borderId="13" xfId="0" applyNumberFormat="1" applyFont="1" applyFill="1" applyBorder="1" applyAlignment="1">
      <alignment horizontal="center"/>
    </xf>
    <xf numFmtId="183" fontId="0" fillId="33" borderId="13" xfId="0" applyNumberFormat="1" applyFont="1" applyFill="1" applyBorder="1" applyAlignment="1" applyProtection="1">
      <alignment horizontal="center"/>
      <protection locked="0"/>
    </xf>
    <xf numFmtId="183" fontId="0" fillId="33" borderId="13" xfId="0" applyNumberFormat="1" applyFont="1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0" fillId="34" borderId="20" xfId="0" applyFill="1" applyBorder="1" applyAlignment="1">
      <alignment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/>
    </xf>
    <xf numFmtId="183" fontId="0" fillId="34" borderId="0" xfId="0" applyNumberFormat="1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1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20" fillId="35" borderId="0" xfId="0" applyFont="1" applyFill="1" applyAlignment="1">
      <alignment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183" fontId="0" fillId="34" borderId="0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left"/>
      <protection/>
    </xf>
    <xf numFmtId="0" fontId="0" fillId="36" borderId="13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/>
    </xf>
    <xf numFmtId="2" fontId="0" fillId="37" borderId="0" xfId="0" applyNumberFormat="1" applyFill="1" applyBorder="1" applyAlignment="1" applyProtection="1">
      <alignment horizontal="center"/>
      <protection locked="0"/>
    </xf>
    <xf numFmtId="2" fontId="0" fillId="36" borderId="13" xfId="0" applyNumberFormat="1" applyFill="1" applyBorder="1" applyAlignment="1" applyProtection="1">
      <alignment horizontal="center"/>
      <protection locked="0"/>
    </xf>
    <xf numFmtId="183" fontId="0" fillId="34" borderId="14" xfId="0" applyNumberFormat="1" applyFont="1" applyFill="1" applyBorder="1" applyAlignment="1">
      <alignment horizontal="center"/>
    </xf>
    <xf numFmtId="180" fontId="0" fillId="34" borderId="0" xfId="0" applyNumberFormat="1" applyFill="1" applyBorder="1" applyAlignment="1">
      <alignment/>
    </xf>
    <xf numFmtId="0" fontId="18" fillId="34" borderId="17" xfId="0" applyFont="1" applyFill="1" applyBorder="1" applyAlignment="1">
      <alignment horizontal="center"/>
    </xf>
    <xf numFmtId="183" fontId="0" fillId="34" borderId="17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23" fillId="36" borderId="30" xfId="0" applyFon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8" borderId="14" xfId="0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0" fillId="39" borderId="13" xfId="0" applyFill="1" applyBorder="1" applyAlignment="1" applyProtection="1">
      <alignment/>
      <protection/>
    </xf>
    <xf numFmtId="0" fontId="79" fillId="34" borderId="0" xfId="0" applyFont="1" applyFill="1" applyBorder="1" applyAlignment="1" applyProtection="1">
      <alignment/>
      <protection/>
    </xf>
    <xf numFmtId="172" fontId="0" fillId="34" borderId="0" xfId="0" applyNumberFormat="1" applyFill="1" applyBorder="1" applyAlignment="1" applyProtection="1">
      <alignment horizontal="center"/>
      <protection/>
    </xf>
    <xf numFmtId="183" fontId="74" fillId="40" borderId="13" xfId="0" applyNumberFormat="1" applyFont="1" applyFill="1" applyBorder="1" applyAlignment="1">
      <alignment horizontal="center"/>
    </xf>
    <xf numFmtId="2" fontId="0" fillId="34" borderId="0" xfId="0" applyNumberFormat="1" applyFill="1" applyBorder="1" applyAlignment="1" applyProtection="1">
      <alignment/>
      <protection/>
    </xf>
    <xf numFmtId="173" fontId="0" fillId="34" borderId="0" xfId="0" applyNumberForma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/>
      <protection/>
    </xf>
    <xf numFmtId="0" fontId="0" fillId="40" borderId="32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24" fillId="40" borderId="14" xfId="0" applyFont="1" applyFill="1" applyBorder="1" applyAlignment="1" applyProtection="1">
      <alignment horizontal="center"/>
      <protection/>
    </xf>
    <xf numFmtId="0" fontId="0" fillId="40" borderId="14" xfId="0" applyFill="1" applyBorder="1" applyAlignment="1" applyProtection="1">
      <alignment/>
      <protection/>
    </xf>
    <xf numFmtId="0" fontId="27" fillId="40" borderId="18" xfId="0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 locked="0"/>
    </xf>
    <xf numFmtId="0" fontId="28" fillId="34" borderId="13" xfId="0" applyFont="1" applyFill="1" applyBorder="1" applyAlignment="1" applyProtection="1">
      <alignment horizontal="center"/>
      <protection/>
    </xf>
    <xf numFmtId="0" fontId="5" fillId="34" borderId="33" xfId="0" applyFont="1" applyFill="1" applyBorder="1" applyAlignment="1" applyProtection="1">
      <alignment horizontal="left"/>
      <protection/>
    </xf>
    <xf numFmtId="0" fontId="0" fillId="34" borderId="31" xfId="0" applyFill="1" applyBorder="1" applyAlignment="1" applyProtection="1">
      <alignment horizontal="center"/>
      <protection/>
    </xf>
    <xf numFmtId="0" fontId="28" fillId="16" borderId="13" xfId="0" applyFont="1" applyFill="1" applyBorder="1" applyAlignment="1" applyProtection="1">
      <alignment/>
      <protection/>
    </xf>
    <xf numFmtId="0" fontId="28" fillId="16" borderId="13" xfId="0" applyFont="1" applyFill="1" applyBorder="1" applyAlignment="1" applyProtection="1">
      <alignment/>
      <protection locked="0"/>
    </xf>
    <xf numFmtId="0" fontId="29" fillId="16" borderId="13" xfId="0" applyFont="1" applyFill="1" applyBorder="1" applyAlignment="1" applyProtection="1">
      <alignment horizontal="left"/>
      <protection/>
    </xf>
    <xf numFmtId="0" fontId="28" fillId="16" borderId="13" xfId="0" applyFont="1" applyFill="1" applyBorder="1" applyAlignment="1" applyProtection="1">
      <alignment horizontal="center"/>
      <protection/>
    </xf>
    <xf numFmtId="0" fontId="28" fillId="16" borderId="13" xfId="0" applyFont="1" applyFill="1" applyBorder="1" applyAlignment="1" applyProtection="1">
      <alignment horizontal="right"/>
      <protection/>
    </xf>
    <xf numFmtId="0" fontId="28" fillId="16" borderId="13" xfId="0" applyFont="1" applyFill="1" applyBorder="1" applyAlignment="1" applyProtection="1">
      <alignment horizontal="left"/>
      <protection/>
    </xf>
    <xf numFmtId="0" fontId="80" fillId="41" borderId="14" xfId="0" applyFont="1" applyFill="1" applyBorder="1" applyAlignment="1" applyProtection="1">
      <alignment horizontal="left"/>
      <protection/>
    </xf>
    <xf numFmtId="0" fontId="81" fillId="41" borderId="32" xfId="0" applyFont="1" applyFill="1" applyBorder="1" applyAlignment="1" applyProtection="1">
      <alignment horizontal="left"/>
      <protection/>
    </xf>
    <xf numFmtId="0" fontId="79" fillId="41" borderId="18" xfId="0" applyFont="1" applyFill="1" applyBorder="1" applyAlignment="1" applyProtection="1">
      <alignment/>
      <protection/>
    </xf>
    <xf numFmtId="0" fontId="0" fillId="41" borderId="32" xfId="0" applyFill="1" applyBorder="1" applyAlignment="1" applyProtection="1">
      <alignment/>
      <protection/>
    </xf>
    <xf numFmtId="0" fontId="0" fillId="41" borderId="18" xfId="0" applyFill="1" applyBorder="1" applyAlignment="1" applyProtection="1">
      <alignment/>
      <protection/>
    </xf>
    <xf numFmtId="0" fontId="0" fillId="41" borderId="32" xfId="0" applyFill="1" applyBorder="1" applyAlignment="1" applyProtection="1">
      <alignment horizontal="center"/>
      <protection/>
    </xf>
    <xf numFmtId="10" fontId="0" fillId="41" borderId="32" xfId="0" applyNumberFormat="1" applyFill="1" applyBorder="1" applyAlignment="1" applyProtection="1">
      <alignment horizontal="center" wrapText="1"/>
      <protection/>
    </xf>
    <xf numFmtId="0" fontId="82" fillId="41" borderId="14" xfId="0" applyFont="1" applyFill="1" applyBorder="1" applyAlignment="1" applyProtection="1">
      <alignment horizontal="left"/>
      <protection/>
    </xf>
    <xf numFmtId="0" fontId="82" fillId="41" borderId="32" xfId="0" applyFont="1" applyFill="1" applyBorder="1" applyAlignment="1" applyProtection="1">
      <alignment horizontal="left"/>
      <protection/>
    </xf>
    <xf numFmtId="172" fontId="0" fillId="41" borderId="32" xfId="0" applyNumberFormat="1" applyFill="1" applyBorder="1" applyAlignment="1" applyProtection="1">
      <alignment/>
      <protection/>
    </xf>
    <xf numFmtId="0" fontId="0" fillId="38" borderId="32" xfId="0" applyFill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30" fillId="38" borderId="32" xfId="0" applyFont="1" applyFill="1" applyBorder="1" applyAlignment="1" applyProtection="1">
      <alignment horizontal="center"/>
      <protection/>
    </xf>
    <xf numFmtId="0" fontId="0" fillId="41" borderId="16" xfId="0" applyFill="1" applyBorder="1" applyAlignment="1" applyProtection="1">
      <alignment/>
      <protection/>
    </xf>
    <xf numFmtId="0" fontId="0" fillId="41" borderId="22" xfId="0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 horizontal="center"/>
      <protection locked="0"/>
    </xf>
    <xf numFmtId="0" fontId="83" fillId="41" borderId="32" xfId="0" applyFont="1" applyFill="1" applyBorder="1" applyAlignment="1" applyProtection="1">
      <alignment/>
      <protection/>
    </xf>
    <xf numFmtId="0" fontId="80" fillId="41" borderId="14" xfId="0" applyFont="1" applyFill="1" applyBorder="1" applyAlignment="1" applyProtection="1">
      <alignment horizontal="left"/>
      <protection/>
    </xf>
    <xf numFmtId="0" fontId="84" fillId="41" borderId="32" xfId="0" applyFont="1" applyFill="1" applyBorder="1" applyAlignment="1" applyProtection="1">
      <alignment/>
      <protection/>
    </xf>
    <xf numFmtId="0" fontId="84" fillId="41" borderId="18" xfId="0" applyFont="1" applyFill="1" applyBorder="1" applyAlignment="1" applyProtection="1">
      <alignment/>
      <protection/>
    </xf>
    <xf numFmtId="0" fontId="84" fillId="41" borderId="32" xfId="0" applyFont="1" applyFill="1" applyBorder="1" applyAlignment="1" applyProtection="1">
      <alignment horizontal="center"/>
      <protection/>
    </xf>
    <xf numFmtId="10" fontId="84" fillId="41" borderId="32" xfId="0" applyNumberFormat="1" applyFont="1" applyFill="1" applyBorder="1" applyAlignment="1" applyProtection="1">
      <alignment horizontal="center" wrapText="1"/>
      <protection/>
    </xf>
    <xf numFmtId="0" fontId="85" fillId="41" borderId="32" xfId="0" applyFont="1" applyFill="1" applyBorder="1" applyAlignment="1" applyProtection="1">
      <alignment horizontal="left"/>
      <protection/>
    </xf>
    <xf numFmtId="0" fontId="28" fillId="19" borderId="18" xfId="0" applyFont="1" applyFill="1" applyBorder="1" applyAlignment="1" applyProtection="1">
      <alignment/>
      <protection/>
    </xf>
    <xf numFmtId="0" fontId="28" fillId="19" borderId="13" xfId="0" applyFont="1" applyFill="1" applyBorder="1" applyAlignment="1" applyProtection="1">
      <alignment/>
      <protection locked="0"/>
    </xf>
    <xf numFmtId="0" fontId="29" fillId="19" borderId="13" xfId="0" applyFont="1" applyFill="1" applyBorder="1" applyAlignment="1" applyProtection="1">
      <alignment horizontal="left"/>
      <protection/>
    </xf>
    <xf numFmtId="0" fontId="28" fillId="19" borderId="13" xfId="0" applyFont="1" applyFill="1" applyBorder="1" applyAlignment="1" applyProtection="1">
      <alignment horizontal="center"/>
      <protection/>
    </xf>
    <xf numFmtId="0" fontId="28" fillId="19" borderId="13" xfId="0" applyFont="1" applyFill="1" applyBorder="1" applyAlignment="1" applyProtection="1">
      <alignment horizontal="right"/>
      <protection/>
    </xf>
    <xf numFmtId="0" fontId="28" fillId="19" borderId="13" xfId="0" applyFont="1" applyFill="1" applyBorder="1" applyAlignment="1" applyProtection="1">
      <alignment horizontal="left"/>
      <protection/>
    </xf>
    <xf numFmtId="0" fontId="0" fillId="41" borderId="18" xfId="0" applyFill="1" applyBorder="1" applyAlignment="1">
      <alignment/>
    </xf>
    <xf numFmtId="0" fontId="86" fillId="41" borderId="14" xfId="0" applyFont="1" applyFill="1" applyBorder="1" applyAlignment="1">
      <alignment horizontal="center"/>
    </xf>
    <xf numFmtId="0" fontId="86" fillId="41" borderId="18" xfId="0" applyFont="1" applyFill="1" applyBorder="1" applyAlignment="1">
      <alignment/>
    </xf>
    <xf numFmtId="0" fontId="86" fillId="41" borderId="34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3" xfId="0" applyFont="1" applyFill="1" applyBorder="1" applyAlignment="1" applyProtection="1">
      <alignment horizontal="center"/>
      <protection/>
    </xf>
    <xf numFmtId="0" fontId="0" fillId="34" borderId="3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183" fontId="0" fillId="34" borderId="0" xfId="0" applyNumberFormat="1" applyFont="1" applyFill="1" applyBorder="1" applyAlignment="1">
      <alignment horizontal="center"/>
    </xf>
    <xf numFmtId="0" fontId="84" fillId="41" borderId="13" xfId="0" applyFont="1" applyFill="1" applyBorder="1" applyAlignment="1">
      <alignment/>
    </xf>
    <xf numFmtId="0" fontId="84" fillId="41" borderId="13" xfId="0" applyFont="1" applyFill="1" applyBorder="1" applyAlignment="1" applyProtection="1">
      <alignment horizontal="left"/>
      <protection/>
    </xf>
    <xf numFmtId="0" fontId="84" fillId="41" borderId="13" xfId="0" applyFont="1" applyFill="1" applyBorder="1" applyAlignment="1" applyProtection="1">
      <alignment/>
      <protection/>
    </xf>
    <xf numFmtId="0" fontId="87" fillId="41" borderId="13" xfId="0" applyFont="1" applyFill="1" applyBorder="1" applyAlignment="1">
      <alignment horizontal="center"/>
    </xf>
    <xf numFmtId="0" fontId="0" fillId="40" borderId="30" xfId="0" applyFill="1" applyBorder="1" applyAlignment="1">
      <alignment/>
    </xf>
    <xf numFmtId="0" fontId="0" fillId="40" borderId="36" xfId="0" applyFill="1" applyBorder="1" applyAlignment="1">
      <alignment/>
    </xf>
    <xf numFmtId="0" fontId="0" fillId="34" borderId="37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86" fillId="41" borderId="38" xfId="0" applyFont="1" applyFill="1" applyBorder="1" applyAlignment="1">
      <alignment horizontal="center"/>
    </xf>
    <xf numFmtId="0" fontId="86" fillId="41" borderId="13" xfId="0" applyFont="1" applyFill="1" applyBorder="1" applyAlignment="1">
      <alignment horizontal="center"/>
    </xf>
    <xf numFmtId="0" fontId="86" fillId="41" borderId="39" xfId="0" applyFont="1" applyFill="1" applyBorder="1" applyAlignment="1">
      <alignment horizontal="center"/>
    </xf>
    <xf numFmtId="0" fontId="0" fillId="39" borderId="40" xfId="0" applyFill="1" applyBorder="1" applyAlignment="1" applyProtection="1">
      <alignment/>
      <protection/>
    </xf>
    <xf numFmtId="0" fontId="86" fillId="41" borderId="40" xfId="0" applyFont="1" applyFill="1" applyBorder="1" applyAlignment="1">
      <alignment horizontal="center"/>
    </xf>
    <xf numFmtId="0" fontId="86" fillId="41" borderId="40" xfId="0" applyFont="1" applyFill="1" applyBorder="1" applyAlignment="1">
      <alignment/>
    </xf>
    <xf numFmtId="0" fontId="84" fillId="41" borderId="14" xfId="0" applyFont="1" applyFill="1" applyBorder="1" applyAlignment="1" applyProtection="1">
      <alignment horizontal="left"/>
      <protection/>
    </xf>
    <xf numFmtId="0" fontId="28" fillId="16" borderId="13" xfId="0" applyFont="1" applyFill="1" applyBorder="1" applyAlignment="1" applyProtection="1">
      <alignment horizontal="left"/>
      <protection/>
    </xf>
    <xf numFmtId="0" fontId="28" fillId="16" borderId="13" xfId="0" applyFont="1" applyFill="1" applyBorder="1" applyAlignment="1" applyProtection="1">
      <alignment horizontal="center"/>
      <protection/>
    </xf>
    <xf numFmtId="0" fontId="31" fillId="16" borderId="13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2" fillId="16" borderId="13" xfId="0" applyFont="1" applyFill="1" applyBorder="1" applyAlignment="1" applyProtection="1">
      <alignment horizontal="center"/>
      <protection/>
    </xf>
    <xf numFmtId="0" fontId="31" fillId="16" borderId="14" xfId="0" applyFont="1" applyFill="1" applyBorder="1" applyAlignment="1">
      <alignment horizontal="center"/>
    </xf>
    <xf numFmtId="0" fontId="88" fillId="34" borderId="0" xfId="0" applyFont="1" applyFill="1" applyBorder="1" applyAlignment="1" applyProtection="1">
      <alignment/>
      <protection/>
    </xf>
    <xf numFmtId="0" fontId="89" fillId="34" borderId="0" xfId="0" applyFont="1" applyFill="1" applyBorder="1" applyAlignment="1" applyProtection="1">
      <alignment horizontal="left"/>
      <protection/>
    </xf>
    <xf numFmtId="0" fontId="90" fillId="34" borderId="0" xfId="0" applyFont="1" applyFill="1" applyBorder="1" applyAlignment="1" applyProtection="1" quotePrefix="1">
      <alignment horizontal="left"/>
      <protection/>
    </xf>
    <xf numFmtId="0" fontId="90" fillId="34" borderId="0" xfId="0" applyFont="1" applyFill="1" applyBorder="1" applyAlignment="1" applyProtection="1">
      <alignment horizontal="center"/>
      <protection/>
    </xf>
    <xf numFmtId="0" fontId="90" fillId="34" borderId="0" xfId="0" applyFont="1" applyFill="1" applyBorder="1" applyAlignment="1" applyProtection="1">
      <alignment/>
      <protection/>
    </xf>
    <xf numFmtId="0" fontId="88" fillId="34" borderId="0" xfId="0" applyFont="1" applyFill="1" applyBorder="1" applyAlignment="1" applyProtection="1">
      <alignment horizontal="left"/>
      <protection/>
    </xf>
    <xf numFmtId="0" fontId="0" fillId="42" borderId="40" xfId="0" applyFill="1" applyBorder="1" applyAlignment="1" applyProtection="1">
      <alignment/>
      <protection/>
    </xf>
    <xf numFmtId="0" fontId="0" fillId="42" borderId="40" xfId="0" applyFill="1" applyBorder="1" applyAlignment="1" applyProtection="1">
      <alignment/>
      <protection/>
    </xf>
    <xf numFmtId="172" fontId="0" fillId="39" borderId="41" xfId="0" applyNumberFormat="1" applyFill="1" applyBorder="1" applyAlignment="1" applyProtection="1">
      <alignment horizontal="center"/>
      <protection/>
    </xf>
    <xf numFmtId="2" fontId="5" fillId="34" borderId="13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2" fontId="5" fillId="34" borderId="42" xfId="0" applyNumberFormat="1" applyFont="1" applyFill="1" applyBorder="1" applyAlignment="1" applyProtection="1">
      <alignment horizontal="left"/>
      <protection/>
    </xf>
    <xf numFmtId="1" fontId="0" fillId="34" borderId="42" xfId="0" applyNumberFormat="1" applyFill="1" applyBorder="1" applyAlignment="1" applyProtection="1">
      <alignment horizontal="center"/>
      <protection/>
    </xf>
    <xf numFmtId="2" fontId="0" fillId="34" borderId="0" xfId="0" applyNumberFormat="1" applyFill="1" applyBorder="1" applyAlignment="1" applyProtection="1">
      <alignment/>
      <protection/>
    </xf>
    <xf numFmtId="2" fontId="0" fillId="34" borderId="42" xfId="0" applyNumberFormat="1" applyFill="1" applyBorder="1" applyAlignment="1" applyProtection="1">
      <alignment/>
      <protection/>
    </xf>
    <xf numFmtId="0" fontId="91" fillId="41" borderId="11" xfId="0" applyFont="1" applyFill="1" applyBorder="1" applyAlignment="1" applyProtection="1">
      <alignment horizontal="center" vertical="center" wrapText="1"/>
      <protection/>
    </xf>
    <xf numFmtId="0" fontId="10" fillId="41" borderId="10" xfId="0" applyFont="1" applyFill="1" applyBorder="1" applyAlignment="1" applyProtection="1">
      <alignment horizontal="center" vertical="center" wrapText="1"/>
      <protection/>
    </xf>
    <xf numFmtId="0" fontId="10" fillId="41" borderId="21" xfId="0" applyFont="1" applyFill="1" applyBorder="1" applyAlignment="1" applyProtection="1">
      <alignment horizontal="center" vertical="center" wrapText="1"/>
      <protection/>
    </xf>
    <xf numFmtId="0" fontId="10" fillId="41" borderId="23" xfId="0" applyFont="1" applyFill="1" applyBorder="1" applyAlignment="1" applyProtection="1">
      <alignment horizontal="center" vertical="center" wrapText="1"/>
      <protection/>
    </xf>
    <xf numFmtId="0" fontId="92" fillId="41" borderId="10" xfId="0" applyFont="1" applyFill="1" applyBorder="1" applyAlignment="1" applyProtection="1">
      <alignment horizontal="center" vertical="center" wrapText="1"/>
      <protection/>
    </xf>
    <xf numFmtId="0" fontId="92" fillId="41" borderId="21" xfId="0" applyFont="1" applyFill="1" applyBorder="1" applyAlignment="1" applyProtection="1">
      <alignment horizontal="center" vertical="center" wrapText="1"/>
      <protection/>
    </xf>
    <xf numFmtId="0" fontId="92" fillId="41" borderId="23" xfId="0" applyFont="1" applyFill="1" applyBorder="1" applyAlignment="1" applyProtection="1">
      <alignment horizontal="center" vertical="center" wrapText="1"/>
      <protection/>
    </xf>
    <xf numFmtId="0" fontId="23" fillId="40" borderId="43" xfId="0" applyFont="1" applyFill="1" applyBorder="1" applyAlignment="1">
      <alignment horizontal="center"/>
    </xf>
    <xf numFmtId="0" fontId="0" fillId="40" borderId="30" xfId="0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Sheet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219075</xdr:colOff>
      <xdr:row>1</xdr:row>
      <xdr:rowOff>104775</xdr:rowOff>
    </xdr:from>
    <xdr:to>
      <xdr:col>8</xdr:col>
      <xdr:colOff>171450</xdr:colOff>
      <xdr:row>4</xdr:row>
      <xdr:rowOff>171450</xdr:rowOff>
    </xdr:to>
    <xdr:pic>
      <xdr:nvPicPr>
        <xdr:cNvPr id="1" name="Picture 1" descr="03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5275"/>
          <a:ext cx="3343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8"/>
  </sheetPr>
  <dimension ref="A2:J506"/>
  <sheetViews>
    <sheetView zoomScale="105" zoomScaleNormal="105" zoomScalePageLayoutView="0" workbookViewId="0" topLeftCell="A1">
      <selection activeCell="F11" sqref="F11"/>
    </sheetView>
  </sheetViews>
  <sheetFormatPr defaultColWidth="9.140625" defaultRowHeight="15"/>
  <cols>
    <col min="1" max="1" width="9.00390625" style="1" customWidth="1"/>
    <col min="2" max="2" width="6.7109375" style="1" customWidth="1"/>
    <col min="3" max="3" width="13.57421875" style="1" customWidth="1"/>
    <col min="4" max="4" width="12.57421875" style="1" customWidth="1"/>
    <col min="5" max="5" width="28.28125" style="1" customWidth="1"/>
    <col min="6" max="6" width="11.7109375" style="1" customWidth="1"/>
    <col min="7" max="7" width="11.00390625" style="1" customWidth="1"/>
    <col min="8" max="8" width="11.57421875" style="1" customWidth="1"/>
    <col min="9" max="9" width="12.7109375" style="1" customWidth="1"/>
    <col min="10" max="16384" width="9.140625" style="1" customWidth="1"/>
  </cols>
  <sheetData>
    <row r="1" ht="15.75" thickBot="1"/>
    <row r="2" spans="1:10" ht="15" customHeight="1">
      <c r="A2" s="36"/>
      <c r="B2" s="211" t="s">
        <v>126</v>
      </c>
      <c r="C2" s="212"/>
      <c r="D2" s="212"/>
      <c r="E2" s="212"/>
      <c r="F2" s="212"/>
      <c r="G2" s="212"/>
      <c r="H2" s="212"/>
      <c r="I2" s="212"/>
      <c r="J2" s="149"/>
    </row>
    <row r="3" spans="2:10" ht="15" customHeight="1" thickBot="1">
      <c r="B3" s="213"/>
      <c r="C3" s="214"/>
      <c r="D3" s="214"/>
      <c r="E3" s="214"/>
      <c r="F3" s="214"/>
      <c r="G3" s="214"/>
      <c r="H3" s="214"/>
      <c r="I3" s="214"/>
      <c r="J3" s="150"/>
    </row>
    <row r="4" ht="15" customHeight="1" thickBot="1"/>
    <row r="5" spans="2:10" ht="15" customHeight="1">
      <c r="B5" s="11"/>
      <c r="C5" s="10"/>
      <c r="D5" s="10"/>
      <c r="E5" s="10"/>
      <c r="F5" s="10"/>
      <c r="G5" s="10"/>
      <c r="H5" s="10"/>
      <c r="I5" s="10"/>
      <c r="J5" s="27"/>
    </row>
    <row r="6" spans="2:10" ht="15" customHeight="1">
      <c r="B6" s="12"/>
      <c r="C6" s="9"/>
      <c r="D6" s="110"/>
      <c r="E6" s="148" t="s">
        <v>114</v>
      </c>
      <c r="F6" s="146"/>
      <c r="G6" s="146"/>
      <c r="H6" s="147"/>
      <c r="I6" s="9"/>
      <c r="J6" s="28"/>
    </row>
    <row r="7" spans="2:10" ht="15" customHeight="1">
      <c r="B7" s="12"/>
      <c r="C7" s="9"/>
      <c r="D7" s="9"/>
      <c r="E7" s="9"/>
      <c r="F7" s="9"/>
      <c r="G7" s="9"/>
      <c r="H7" s="9"/>
      <c r="I7" s="9"/>
      <c r="J7" s="28"/>
    </row>
    <row r="8" spans="2:10" ht="15" customHeight="1">
      <c r="B8" s="12"/>
      <c r="C8" s="9"/>
      <c r="D8" s="9"/>
      <c r="E8" s="9"/>
      <c r="F8" s="9"/>
      <c r="G8" s="9"/>
      <c r="H8" s="9"/>
      <c r="I8" s="9"/>
      <c r="J8" s="28"/>
    </row>
    <row r="9" spans="2:10" ht="15" customHeight="1">
      <c r="B9" s="12"/>
      <c r="C9" s="9"/>
      <c r="D9" s="9"/>
      <c r="E9" s="9"/>
      <c r="F9" s="9"/>
      <c r="G9" s="9"/>
      <c r="H9" s="9"/>
      <c r="I9" s="9"/>
      <c r="J9" s="28"/>
    </row>
    <row r="10" spans="2:10" ht="15" customHeight="1" thickBot="1">
      <c r="B10" s="12"/>
      <c r="C10" s="9"/>
      <c r="D10" s="112" t="s">
        <v>17</v>
      </c>
      <c r="E10" s="136" t="s">
        <v>10</v>
      </c>
      <c r="F10" s="152"/>
      <c r="G10" s="138"/>
      <c r="H10" s="9"/>
      <c r="I10" s="9"/>
      <c r="J10" s="28"/>
    </row>
    <row r="11" spans="2:10" ht="15" customHeight="1">
      <c r="B11" s="12"/>
      <c r="C11" s="9"/>
      <c r="D11" s="9"/>
      <c r="E11" s="14" t="s">
        <v>93</v>
      </c>
      <c r="F11" s="50">
        <v>40</v>
      </c>
      <c r="G11" s="19" t="s">
        <v>2</v>
      </c>
      <c r="H11" s="9"/>
      <c r="I11" s="202" t="s">
        <v>119</v>
      </c>
      <c r="J11" s="28"/>
    </row>
    <row r="12" spans="2:10" ht="15" customHeight="1" thickBot="1">
      <c r="B12" s="12"/>
      <c r="C12" s="9"/>
      <c r="D12" s="9"/>
      <c r="E12" s="14" t="s">
        <v>94</v>
      </c>
      <c r="F12" s="50">
        <v>18</v>
      </c>
      <c r="G12" s="19" t="s">
        <v>2</v>
      </c>
      <c r="H12" s="9"/>
      <c r="I12" s="204">
        <f>F11*((F13-F26-F28-F29-F30-F31)/F13)</f>
        <v>30.8</v>
      </c>
      <c r="J12" s="28"/>
    </row>
    <row r="13" spans="2:10" ht="15" customHeight="1">
      <c r="B13" s="12"/>
      <c r="C13" s="9"/>
      <c r="D13" s="9"/>
      <c r="E13" s="15" t="s">
        <v>28</v>
      </c>
      <c r="F13" s="51">
        <v>10</v>
      </c>
      <c r="G13" s="24" t="s">
        <v>1</v>
      </c>
      <c r="H13" s="9"/>
      <c r="I13" s="9"/>
      <c r="J13" s="28"/>
    </row>
    <row r="14" spans="2:10" ht="15" customHeight="1">
      <c r="B14" s="12"/>
      <c r="C14" s="9"/>
      <c r="D14" s="9"/>
      <c r="E14" s="15" t="s">
        <v>124</v>
      </c>
      <c r="F14" s="50">
        <v>20</v>
      </c>
      <c r="G14" s="19" t="s">
        <v>0</v>
      </c>
      <c r="H14" s="9"/>
      <c r="I14" s="9"/>
      <c r="J14" s="28"/>
    </row>
    <row r="15" spans="2:10" ht="15" customHeight="1">
      <c r="B15" s="12"/>
      <c r="C15" s="9"/>
      <c r="D15" s="9"/>
      <c r="E15" s="15" t="s">
        <v>122</v>
      </c>
      <c r="F15" s="50">
        <v>5</v>
      </c>
      <c r="G15" s="19" t="s">
        <v>0</v>
      </c>
      <c r="H15" s="9"/>
      <c r="I15" s="9"/>
      <c r="J15" s="28"/>
    </row>
    <row r="16" spans="2:10" ht="15" customHeight="1">
      <c r="B16" s="12"/>
      <c r="C16" s="9"/>
      <c r="D16" s="9"/>
      <c r="E16" s="15" t="s">
        <v>3</v>
      </c>
      <c r="F16" s="50">
        <v>20</v>
      </c>
      <c r="G16" s="19" t="s">
        <v>0</v>
      </c>
      <c r="H16" s="9"/>
      <c r="I16" s="9"/>
      <c r="J16" s="28"/>
    </row>
    <row r="17" spans="2:10" ht="15" customHeight="1">
      <c r="B17" s="12"/>
      <c r="C17" s="9"/>
      <c r="D17" s="9"/>
      <c r="E17" s="15" t="s">
        <v>14</v>
      </c>
      <c r="F17" s="50">
        <v>2</v>
      </c>
      <c r="G17" s="19" t="s">
        <v>0</v>
      </c>
      <c r="H17" s="9"/>
      <c r="I17" s="9"/>
      <c r="J17" s="28"/>
    </row>
    <row r="18" spans="2:10" ht="15" customHeight="1">
      <c r="B18" s="12"/>
      <c r="C18" s="9"/>
      <c r="D18" s="9"/>
      <c r="E18" s="54" t="s">
        <v>109</v>
      </c>
      <c r="F18" s="50">
        <v>1</v>
      </c>
      <c r="G18" s="19" t="s">
        <v>0</v>
      </c>
      <c r="H18" s="9"/>
      <c r="I18" s="9"/>
      <c r="J18" s="28"/>
    </row>
    <row r="19" spans="2:10" ht="15" customHeight="1">
      <c r="B19" s="12"/>
      <c r="C19" s="9"/>
      <c r="D19" s="9"/>
      <c r="E19" s="54" t="s">
        <v>104</v>
      </c>
      <c r="F19" s="50">
        <v>0</v>
      </c>
      <c r="G19" s="19" t="s">
        <v>0</v>
      </c>
      <c r="H19" s="9"/>
      <c r="I19" s="9"/>
      <c r="J19" s="28"/>
    </row>
    <row r="20" spans="2:10" ht="15" customHeight="1">
      <c r="B20" s="12"/>
      <c r="C20" s="9"/>
      <c r="D20" s="9"/>
      <c r="E20" s="206"/>
      <c r="F20" s="18"/>
      <c r="G20" s="18"/>
      <c r="H20" s="9"/>
      <c r="I20" s="9"/>
      <c r="J20" s="28"/>
    </row>
    <row r="21" spans="2:10" ht="15" customHeight="1">
      <c r="B21" s="12"/>
      <c r="C21" s="9"/>
      <c r="D21" s="99"/>
      <c r="E21" s="18"/>
      <c r="F21" s="18"/>
      <c r="G21" s="18"/>
      <c r="H21" s="9"/>
      <c r="I21" s="9"/>
      <c r="J21" s="28"/>
    </row>
    <row r="22" spans="2:10" ht="15" customHeight="1">
      <c r="B22" s="12"/>
      <c r="C22" s="196" t="s">
        <v>117</v>
      </c>
      <c r="D22" s="200"/>
      <c r="E22" s="201"/>
      <c r="F22" s="200"/>
      <c r="G22" s="200"/>
      <c r="H22" s="18"/>
      <c r="I22" s="9"/>
      <c r="J22" s="28"/>
    </row>
    <row r="23" spans="2:10" ht="15" customHeight="1">
      <c r="B23" s="63"/>
      <c r="C23" s="159" t="s">
        <v>115</v>
      </c>
      <c r="D23" s="160" t="s">
        <v>11</v>
      </c>
      <c r="E23" s="161" t="s">
        <v>26</v>
      </c>
      <c r="F23" s="162" t="s">
        <v>1</v>
      </c>
      <c r="G23" s="162" t="s">
        <v>27</v>
      </c>
      <c r="H23" s="162" t="s">
        <v>31</v>
      </c>
      <c r="I23" s="9"/>
      <c r="J23" s="28"/>
    </row>
    <row r="24" spans="2:10" ht="15" customHeight="1">
      <c r="B24" s="63"/>
      <c r="C24" s="126" t="s">
        <v>99</v>
      </c>
      <c r="D24" s="95">
        <v>37</v>
      </c>
      <c r="E24" s="15" t="s">
        <v>12</v>
      </c>
      <c r="F24" s="23">
        <f>IF(F25=FALSE,FALSE,F13*(F12/F11))</f>
        <v>4.5</v>
      </c>
      <c r="G24" s="26">
        <f aca="true" t="shared" si="0" ref="G24:G31">F24*D24</f>
        <v>166.5</v>
      </c>
      <c r="H24" s="20">
        <f>(F12/F11)</f>
        <v>0.45</v>
      </c>
      <c r="I24" s="125"/>
      <c r="J24" s="28"/>
    </row>
    <row r="25" spans="1:10" ht="15" customHeight="1">
      <c r="A25" s="34"/>
      <c r="B25" s="63"/>
      <c r="C25" s="126" t="s">
        <v>99</v>
      </c>
      <c r="D25" s="95">
        <v>37</v>
      </c>
      <c r="E25" s="15" t="s">
        <v>13</v>
      </c>
      <c r="F25" s="23">
        <f>IF(F13-(F13*(F12/F11))-F26-F28-F29-F30-F31&lt;0,FALSE,F13-(F13*(F12/F11))-F26-F27-F28-F29-F30-F31)</f>
        <v>3.039999999999999</v>
      </c>
      <c r="G25" s="26">
        <f t="shared" si="0"/>
        <v>112.47999999999996</v>
      </c>
      <c r="H25" s="20">
        <f>1-H24-H26-H27-H28-H29-H30-H31</f>
        <v>0.30399999999999994</v>
      </c>
      <c r="I25" s="9"/>
      <c r="J25" s="28"/>
    </row>
    <row r="26" spans="1:10" ht="15" customHeight="1">
      <c r="A26" s="34"/>
      <c r="B26" s="63"/>
      <c r="C26" s="126" t="s">
        <v>100</v>
      </c>
      <c r="D26" s="95">
        <v>26</v>
      </c>
      <c r="E26" s="15" t="s">
        <v>123</v>
      </c>
      <c r="F26" s="23">
        <f>IF(F16=0,0,(F13*(F16*(F14/10000))))</f>
        <v>0.4</v>
      </c>
      <c r="G26" s="26">
        <f t="shared" si="0"/>
        <v>10.4</v>
      </c>
      <c r="H26" s="20">
        <f>F26/F13</f>
        <v>0.04</v>
      </c>
      <c r="I26" s="9"/>
      <c r="J26" s="28"/>
    </row>
    <row r="27" spans="1:10" ht="15" customHeight="1">
      <c r="A27" s="34"/>
      <c r="B27" s="63"/>
      <c r="C27" s="118" t="s">
        <v>100</v>
      </c>
      <c r="D27" s="95">
        <v>26</v>
      </c>
      <c r="E27" s="205" t="s">
        <v>125</v>
      </c>
      <c r="F27" s="23">
        <f>(F13-(F13*(F12/F11))-F26-F28-F29-F30-F31)*F15/100</f>
        <v>0.15999999999999998</v>
      </c>
      <c r="G27" s="26">
        <f>F27*D27</f>
        <v>4.159999999999999</v>
      </c>
      <c r="H27" s="20">
        <f>F27/F13</f>
        <v>0.015999999999999997</v>
      </c>
      <c r="I27" s="9"/>
      <c r="J27" s="28"/>
    </row>
    <row r="28" spans="1:10" ht="15" customHeight="1">
      <c r="A28" s="34"/>
      <c r="B28" s="63"/>
      <c r="C28" s="126" t="s">
        <v>99</v>
      </c>
      <c r="D28" s="95">
        <v>38</v>
      </c>
      <c r="E28" s="15" t="s">
        <v>30</v>
      </c>
      <c r="F28" s="23">
        <f>IF(F16=0,0,IF(F16&gt;0,(F13*(F16/100)-F26)))</f>
        <v>1.6</v>
      </c>
      <c r="G28" s="26">
        <f t="shared" si="0"/>
        <v>60.800000000000004</v>
      </c>
      <c r="H28" s="20">
        <f>F28/F13</f>
        <v>0.16</v>
      </c>
      <c r="I28" s="9"/>
      <c r="J28" s="28"/>
    </row>
    <row r="29" spans="1:10" ht="15" customHeight="1">
      <c r="A29" s="34"/>
      <c r="B29" s="63"/>
      <c r="C29" s="126" t="s">
        <v>100</v>
      </c>
      <c r="D29" s="95">
        <v>46</v>
      </c>
      <c r="E29" s="55" t="s">
        <v>14</v>
      </c>
      <c r="F29" s="56">
        <f>F13*F17/100</f>
        <v>0.2</v>
      </c>
      <c r="G29" s="57">
        <f t="shared" si="0"/>
        <v>9.200000000000001</v>
      </c>
      <c r="H29" s="58">
        <f>F17/100</f>
        <v>0.02</v>
      </c>
      <c r="I29" s="9"/>
      <c r="J29" s="28"/>
    </row>
    <row r="30" spans="1:10" ht="15" customHeight="1">
      <c r="A30" s="34"/>
      <c r="B30" s="63"/>
      <c r="C30" s="151" t="s">
        <v>100</v>
      </c>
      <c r="D30" s="96">
        <v>43</v>
      </c>
      <c r="E30" s="97" t="s">
        <v>109</v>
      </c>
      <c r="F30" s="56">
        <f>F13*F18/100</f>
        <v>0.1</v>
      </c>
      <c r="G30" s="57">
        <f t="shared" si="0"/>
        <v>4.3</v>
      </c>
      <c r="H30" s="58">
        <f>F18/100</f>
        <v>0.01</v>
      </c>
      <c r="I30" s="9"/>
      <c r="J30" s="28"/>
    </row>
    <row r="31" spans="1:10" ht="15" customHeight="1">
      <c r="A31" s="34"/>
      <c r="B31" s="63"/>
      <c r="C31" s="126" t="s">
        <v>100</v>
      </c>
      <c r="D31" s="33">
        <v>40</v>
      </c>
      <c r="E31" s="54" t="s">
        <v>104</v>
      </c>
      <c r="F31" s="23">
        <f>F13*F19/100</f>
        <v>0</v>
      </c>
      <c r="G31" s="26">
        <f t="shared" si="0"/>
        <v>0</v>
      </c>
      <c r="H31" s="20">
        <f>F19/100</f>
        <v>0</v>
      </c>
      <c r="I31" s="9"/>
      <c r="J31" s="28"/>
    </row>
    <row r="32" spans="2:10" ht="15" customHeight="1">
      <c r="B32" s="111"/>
      <c r="C32" s="9"/>
      <c r="D32" s="9"/>
      <c r="E32" s="207"/>
      <c r="F32" s="210"/>
      <c r="G32" s="208"/>
      <c r="H32" s="117"/>
      <c r="I32" s="9"/>
      <c r="J32" s="28"/>
    </row>
    <row r="33" spans="2:10" ht="15" customHeight="1">
      <c r="B33" s="12"/>
      <c r="C33" s="9"/>
      <c r="D33" s="17"/>
      <c r="E33" s="9"/>
      <c r="F33" s="9"/>
      <c r="G33" s="9"/>
      <c r="H33" s="9"/>
      <c r="I33" s="9"/>
      <c r="J33" s="28"/>
    </row>
    <row r="34" spans="2:10" ht="15" customHeight="1">
      <c r="B34" s="12"/>
      <c r="C34" s="9"/>
      <c r="D34" s="17"/>
      <c r="E34" s="9"/>
      <c r="F34" s="9"/>
      <c r="G34" s="9"/>
      <c r="H34" s="9"/>
      <c r="I34" s="9"/>
      <c r="J34" s="28"/>
    </row>
    <row r="35" spans="2:10" ht="15" customHeight="1">
      <c r="B35" s="12"/>
      <c r="C35" s="9"/>
      <c r="D35" s="112" t="s">
        <v>18</v>
      </c>
      <c r="E35" s="153" t="s">
        <v>118</v>
      </c>
      <c r="F35" s="154"/>
      <c r="G35" s="154"/>
      <c r="H35" s="155"/>
      <c r="I35" s="9"/>
      <c r="J35" s="28"/>
    </row>
    <row r="36" spans="2:10" ht="15" customHeight="1">
      <c r="B36" s="12"/>
      <c r="C36" s="9"/>
      <c r="D36" s="9"/>
      <c r="E36" s="128" t="s">
        <v>96</v>
      </c>
      <c r="F36" s="51">
        <v>18</v>
      </c>
      <c r="G36" s="129" t="s">
        <v>95</v>
      </c>
      <c r="H36" s="9"/>
      <c r="I36" s="9"/>
      <c r="J36" s="28"/>
    </row>
    <row r="37" spans="2:10" ht="15" customHeight="1">
      <c r="B37" s="12"/>
      <c r="C37" s="9"/>
      <c r="D37" s="9"/>
      <c r="E37" s="14" t="s">
        <v>97</v>
      </c>
      <c r="F37" s="50">
        <v>8</v>
      </c>
      <c r="G37" s="53" t="s">
        <v>2</v>
      </c>
      <c r="H37" s="9"/>
      <c r="I37" s="9"/>
      <c r="J37" s="28"/>
    </row>
    <row r="38" spans="2:10" ht="15" customHeight="1">
      <c r="B38" s="12"/>
      <c r="C38" s="9"/>
      <c r="D38" s="9"/>
      <c r="E38" s="13" t="s">
        <v>43</v>
      </c>
      <c r="F38" s="51">
        <v>7</v>
      </c>
      <c r="G38" s="19" t="s">
        <v>1</v>
      </c>
      <c r="H38" s="9"/>
      <c r="I38" s="9"/>
      <c r="J38" s="28"/>
    </row>
    <row r="39" spans="2:10" ht="15" customHeight="1">
      <c r="B39" s="12"/>
      <c r="C39" s="9"/>
      <c r="D39" s="9"/>
      <c r="E39" s="13" t="s">
        <v>15</v>
      </c>
      <c r="F39" s="25">
        <f>F36/F37*F38-F38</f>
        <v>8.75</v>
      </c>
      <c r="G39" s="19" t="s">
        <v>1</v>
      </c>
      <c r="H39" s="9"/>
      <c r="I39" s="9"/>
      <c r="J39" s="28"/>
    </row>
    <row r="40" spans="2:10" ht="15" customHeight="1">
      <c r="B40" s="12"/>
      <c r="C40" s="9"/>
      <c r="D40" s="9"/>
      <c r="E40" s="13" t="s">
        <v>16</v>
      </c>
      <c r="F40" s="25">
        <f>SUM(F39,F38)</f>
        <v>15.75</v>
      </c>
      <c r="G40" s="19" t="s">
        <v>1</v>
      </c>
      <c r="H40" s="21"/>
      <c r="I40" s="9"/>
      <c r="J40" s="28"/>
    </row>
    <row r="41" spans="2:10" ht="15" customHeight="1">
      <c r="B41" s="12"/>
      <c r="C41" s="9"/>
      <c r="D41" s="9"/>
      <c r="E41" s="18"/>
      <c r="F41" s="18"/>
      <c r="G41" s="21"/>
      <c r="H41" s="9"/>
      <c r="I41" s="9"/>
      <c r="J41" s="28"/>
    </row>
    <row r="42" spans="2:10" ht="15" customHeight="1">
      <c r="B42" s="12"/>
      <c r="C42" s="9"/>
      <c r="D42" s="9"/>
      <c r="E42" s="18"/>
      <c r="F42" s="18"/>
      <c r="G42" s="21"/>
      <c r="H42" s="9"/>
      <c r="I42" s="9"/>
      <c r="J42" s="28"/>
    </row>
    <row r="43" spans="2:10" ht="15" customHeight="1">
      <c r="B43" s="12"/>
      <c r="C43" s="9"/>
      <c r="D43" s="9"/>
      <c r="E43" s="18"/>
      <c r="F43" s="18"/>
      <c r="G43" s="21"/>
      <c r="H43" s="9"/>
      <c r="I43" s="9"/>
      <c r="J43" s="28"/>
    </row>
    <row r="44" spans="2:10" ht="15" customHeight="1">
      <c r="B44" s="12"/>
      <c r="C44" s="9"/>
      <c r="D44" s="112" t="s">
        <v>19</v>
      </c>
      <c r="E44" s="153" t="s">
        <v>98</v>
      </c>
      <c r="F44" s="156"/>
      <c r="G44" s="156"/>
      <c r="H44" s="157"/>
      <c r="I44" s="155"/>
      <c r="J44" s="28"/>
    </row>
    <row r="45" spans="2:10" ht="15" customHeight="1">
      <c r="B45" s="12"/>
      <c r="C45" s="9"/>
      <c r="D45" s="9"/>
      <c r="E45" s="127" t="s">
        <v>112</v>
      </c>
      <c r="F45" s="127" t="s">
        <v>1</v>
      </c>
      <c r="G45" s="127" t="s">
        <v>95</v>
      </c>
      <c r="H45" s="127" t="s">
        <v>27</v>
      </c>
      <c r="I45" s="127" t="s">
        <v>31</v>
      </c>
      <c r="J45" s="28"/>
    </row>
    <row r="46" spans="2:10" ht="15" customHeight="1">
      <c r="B46" s="12"/>
      <c r="C46" s="9"/>
      <c r="D46" s="9"/>
      <c r="E46" s="13" t="s">
        <v>44</v>
      </c>
      <c r="F46" s="50">
        <v>7</v>
      </c>
      <c r="G46" s="50">
        <v>18</v>
      </c>
      <c r="H46" s="22">
        <f>IF(F46&gt;0,(F46*D24),"")</f>
        <v>259</v>
      </c>
      <c r="I46" s="20">
        <f>(F46/F50)</f>
        <v>0.4117647058823529</v>
      </c>
      <c r="J46" s="28"/>
    </row>
    <row r="47" spans="2:10" ht="15" customHeight="1">
      <c r="B47" s="12"/>
      <c r="C47" s="9"/>
      <c r="D47" s="9"/>
      <c r="E47" s="13" t="s">
        <v>21</v>
      </c>
      <c r="F47" s="50">
        <v>10</v>
      </c>
      <c r="G47" s="50">
        <v>0</v>
      </c>
      <c r="H47" s="22">
        <f>IF(F47&gt;0,(F47*D24),"")</f>
        <v>370</v>
      </c>
      <c r="I47" s="20">
        <f>(F47/F50)</f>
        <v>0.5882352941176471</v>
      </c>
      <c r="J47" s="28"/>
    </row>
    <row r="48" spans="2:10" ht="15" customHeight="1">
      <c r="B48" s="12"/>
      <c r="C48" s="9"/>
      <c r="D48" s="9"/>
      <c r="E48" s="13" t="s">
        <v>46</v>
      </c>
      <c r="F48" s="50">
        <v>0</v>
      </c>
      <c r="G48" s="50">
        <v>0</v>
      </c>
      <c r="H48" s="22">
        <f>IF(F48&gt;0,(F48*D24),"")</f>
      </c>
      <c r="I48" s="20">
        <f>(F48/F50)</f>
        <v>0</v>
      </c>
      <c r="J48" s="28"/>
    </row>
    <row r="49" spans="2:10" ht="15" customHeight="1">
      <c r="B49" s="12"/>
      <c r="C49" s="9"/>
      <c r="D49" s="9"/>
      <c r="E49" s="13" t="s">
        <v>22</v>
      </c>
      <c r="F49" s="50">
        <v>0</v>
      </c>
      <c r="G49" s="50">
        <v>0</v>
      </c>
      <c r="H49" s="22">
        <f>IF(F49&gt;0,(F49*D24),"")</f>
      </c>
      <c r="I49" s="20">
        <f>(F49/F50)</f>
        <v>0</v>
      </c>
      <c r="J49" s="28"/>
    </row>
    <row r="50" spans="2:10" ht="15" customHeight="1">
      <c r="B50" s="12"/>
      <c r="C50" s="9"/>
      <c r="D50" s="9"/>
      <c r="E50" s="13" t="s">
        <v>45</v>
      </c>
      <c r="F50" s="23">
        <f>SUM(F46:F49)</f>
        <v>17</v>
      </c>
      <c r="G50" s="23">
        <f>SUM((G46*F46)+(G47*F47)+(G48*F48)+(G49*F49))/(F46+F47+F48+F49)</f>
        <v>7.411764705882353</v>
      </c>
      <c r="H50" s="22">
        <f>SUM(H46:H49)</f>
        <v>629</v>
      </c>
      <c r="I50" s="20">
        <f>SUM(I46:I49)</f>
        <v>1</v>
      </c>
      <c r="J50" s="28"/>
    </row>
    <row r="51" spans="2:10" ht="15">
      <c r="B51" s="12"/>
      <c r="C51" s="9"/>
      <c r="D51" s="9"/>
      <c r="E51" s="9"/>
      <c r="F51" s="9"/>
      <c r="G51" s="9"/>
      <c r="H51" s="9"/>
      <c r="I51" s="9"/>
      <c r="J51" s="28"/>
    </row>
    <row r="52" spans="2:10" ht="15">
      <c r="B52" s="12"/>
      <c r="C52" s="9"/>
      <c r="D52" s="9"/>
      <c r="E52" s="9"/>
      <c r="F52" s="9"/>
      <c r="G52" s="9"/>
      <c r="H52" s="9"/>
      <c r="I52" s="9"/>
      <c r="J52" s="28"/>
    </row>
    <row r="53" spans="2:10" ht="15">
      <c r="B53" s="12"/>
      <c r="C53" s="9"/>
      <c r="D53" s="9"/>
      <c r="E53" s="52"/>
      <c r="F53" s="100"/>
      <c r="G53" s="31"/>
      <c r="H53" s="32"/>
      <c r="I53" s="9"/>
      <c r="J53" s="28"/>
    </row>
    <row r="54" spans="2:10" ht="15.75" customHeight="1">
      <c r="B54" s="12"/>
      <c r="C54" s="119"/>
      <c r="D54" s="112" t="s">
        <v>20</v>
      </c>
      <c r="E54" s="136" t="s">
        <v>91</v>
      </c>
      <c r="F54" s="158"/>
      <c r="G54" s="158"/>
      <c r="H54" s="154"/>
      <c r="I54" s="155"/>
      <c r="J54" s="28"/>
    </row>
    <row r="55" spans="2:10" ht="15">
      <c r="B55" s="63"/>
      <c r="C55" s="159" t="s">
        <v>115</v>
      </c>
      <c r="D55" s="160" t="s">
        <v>11</v>
      </c>
      <c r="E55" s="161" t="s">
        <v>26</v>
      </c>
      <c r="F55" s="163" t="s">
        <v>90</v>
      </c>
      <c r="G55" s="164" t="s">
        <v>27</v>
      </c>
      <c r="H55" s="163" t="s">
        <v>89</v>
      </c>
      <c r="I55" s="164" t="s">
        <v>88</v>
      </c>
      <c r="J55" s="28"/>
    </row>
    <row r="56" spans="2:10" ht="15">
      <c r="B56" s="63"/>
      <c r="C56" s="126" t="s">
        <v>99</v>
      </c>
      <c r="D56" s="33">
        <v>40</v>
      </c>
      <c r="E56" s="15" t="s">
        <v>12</v>
      </c>
      <c r="F56" s="50">
        <v>0.6</v>
      </c>
      <c r="G56" s="26">
        <f aca="true" t="shared" si="1" ref="G56:G62">F56*D56</f>
        <v>24</v>
      </c>
      <c r="H56" s="87">
        <v>6</v>
      </c>
      <c r="I56" s="23">
        <f aca="true" t="shared" si="2" ref="I56:I62">H56/D56</f>
        <v>0.15</v>
      </c>
      <c r="J56" s="28"/>
    </row>
    <row r="57" spans="2:10" ht="15">
      <c r="B57" s="63"/>
      <c r="C57" s="126" t="s">
        <v>99</v>
      </c>
      <c r="D57" s="33">
        <v>40</v>
      </c>
      <c r="E57" s="15" t="s">
        <v>13</v>
      </c>
      <c r="F57" s="50">
        <v>10</v>
      </c>
      <c r="G57" s="26">
        <f t="shared" si="1"/>
        <v>400</v>
      </c>
      <c r="H57" s="87">
        <v>520</v>
      </c>
      <c r="I57" s="23">
        <f t="shared" si="2"/>
        <v>13</v>
      </c>
      <c r="J57" s="28"/>
    </row>
    <row r="58" spans="1:10" ht="15">
      <c r="A58" s="2"/>
      <c r="B58" s="63"/>
      <c r="C58" s="126" t="s">
        <v>100</v>
      </c>
      <c r="D58" s="33">
        <v>40</v>
      </c>
      <c r="E58" s="15" t="s">
        <v>111</v>
      </c>
      <c r="F58" s="50">
        <v>20</v>
      </c>
      <c r="G58" s="26">
        <f t="shared" si="1"/>
        <v>800</v>
      </c>
      <c r="H58" s="87">
        <v>30</v>
      </c>
      <c r="I58" s="23">
        <f t="shared" si="2"/>
        <v>0.75</v>
      </c>
      <c r="J58" s="28"/>
    </row>
    <row r="59" spans="1:10" ht="15">
      <c r="A59" s="2"/>
      <c r="B59" s="63"/>
      <c r="C59" s="126" t="s">
        <v>99</v>
      </c>
      <c r="D59" s="33">
        <v>40</v>
      </c>
      <c r="E59" s="15" t="s">
        <v>3</v>
      </c>
      <c r="F59" s="50">
        <v>30</v>
      </c>
      <c r="G59" s="26">
        <f t="shared" si="1"/>
        <v>1200</v>
      </c>
      <c r="H59" s="87">
        <v>50</v>
      </c>
      <c r="I59" s="23">
        <f t="shared" si="2"/>
        <v>1.25</v>
      </c>
      <c r="J59" s="28"/>
    </row>
    <row r="60" spans="1:10" ht="15">
      <c r="A60" s="2"/>
      <c r="B60" s="63"/>
      <c r="C60" s="126" t="s">
        <v>100</v>
      </c>
      <c r="D60" s="33">
        <v>40</v>
      </c>
      <c r="E60" s="55" t="s">
        <v>14</v>
      </c>
      <c r="F60" s="80">
        <v>2</v>
      </c>
      <c r="G60" s="57">
        <f t="shared" si="1"/>
        <v>80</v>
      </c>
      <c r="H60" s="87">
        <v>96</v>
      </c>
      <c r="I60" s="23">
        <f t="shared" si="2"/>
        <v>2.4</v>
      </c>
      <c r="J60" s="28"/>
    </row>
    <row r="61" spans="1:10" ht="15">
      <c r="A61" s="2"/>
      <c r="B61" s="63"/>
      <c r="C61" s="126" t="s">
        <v>100</v>
      </c>
      <c r="D61" s="33">
        <v>40</v>
      </c>
      <c r="E61" s="54" t="s">
        <v>109</v>
      </c>
      <c r="F61" s="50">
        <v>10</v>
      </c>
      <c r="G61" s="26">
        <f t="shared" si="1"/>
        <v>400</v>
      </c>
      <c r="H61" s="87">
        <v>26</v>
      </c>
      <c r="I61" s="23">
        <f t="shared" si="2"/>
        <v>0.65</v>
      </c>
      <c r="J61" s="28"/>
    </row>
    <row r="62" spans="1:10" ht="15">
      <c r="A62" s="2"/>
      <c r="B62" s="63"/>
      <c r="C62" s="126" t="s">
        <v>100</v>
      </c>
      <c r="D62" s="98">
        <v>40</v>
      </c>
      <c r="E62" s="54" t="s">
        <v>104</v>
      </c>
      <c r="F62" s="101">
        <v>3</v>
      </c>
      <c r="G62" s="26">
        <f t="shared" si="1"/>
        <v>120</v>
      </c>
      <c r="H62" s="87">
        <v>26</v>
      </c>
      <c r="I62" s="23">
        <f t="shared" si="2"/>
        <v>0.65</v>
      </c>
      <c r="J62" s="28"/>
    </row>
    <row r="63" spans="1:10" ht="15">
      <c r="A63" s="2"/>
      <c r="B63" s="12"/>
      <c r="C63" s="79"/>
      <c r="D63" s="78"/>
      <c r="E63" s="52"/>
      <c r="F63" s="30"/>
      <c r="G63" s="32"/>
      <c r="H63" s="9"/>
      <c r="I63" s="9"/>
      <c r="J63" s="28"/>
    </row>
    <row r="64" spans="1:10" ht="15">
      <c r="A64" s="2"/>
      <c r="B64" s="12"/>
      <c r="C64" s="79"/>
      <c r="D64" s="78"/>
      <c r="E64" s="52"/>
      <c r="F64" s="30"/>
      <c r="G64" s="32"/>
      <c r="H64" s="9"/>
      <c r="I64" s="9"/>
      <c r="J64" s="28"/>
    </row>
    <row r="65" spans="1:10" ht="15">
      <c r="A65" s="2"/>
      <c r="B65" s="12"/>
      <c r="C65" s="79"/>
      <c r="D65" s="78"/>
      <c r="E65" s="52"/>
      <c r="F65" s="30"/>
      <c r="G65" s="32"/>
      <c r="H65" s="9"/>
      <c r="I65" s="9"/>
      <c r="J65" s="28"/>
    </row>
    <row r="66" spans="1:10" ht="15.75" thickBot="1">
      <c r="A66" s="2"/>
      <c r="B66" s="74"/>
      <c r="C66" s="75"/>
      <c r="D66" s="75"/>
      <c r="E66" s="76"/>
      <c r="F66" s="75"/>
      <c r="G66" s="75"/>
      <c r="H66" s="75"/>
      <c r="I66" s="75"/>
      <c r="J66" s="77"/>
    </row>
    <row r="67" ht="15">
      <c r="A67" s="2"/>
    </row>
    <row r="68" ht="15">
      <c r="A68" s="2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4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4"/>
    </row>
    <row r="94" ht="15">
      <c r="E94" s="3"/>
    </row>
    <row r="95" ht="15">
      <c r="E95" s="4"/>
    </row>
    <row r="96" ht="15">
      <c r="E96" s="3"/>
    </row>
    <row r="97" ht="15">
      <c r="E97" s="3"/>
    </row>
    <row r="98" ht="15">
      <c r="E98" s="3"/>
    </row>
    <row r="99" ht="15">
      <c r="E99" s="3"/>
    </row>
    <row r="100" ht="15">
      <c r="E100" s="3"/>
    </row>
    <row r="101" ht="15">
      <c r="E101" s="3"/>
    </row>
    <row r="102" ht="15">
      <c r="E102" s="4"/>
    </row>
    <row r="103" ht="15">
      <c r="E103" s="3"/>
    </row>
    <row r="104" ht="15">
      <c r="E104" s="3"/>
    </row>
    <row r="105" ht="15">
      <c r="E105" s="3"/>
    </row>
    <row r="106" ht="15">
      <c r="E106" s="3"/>
    </row>
    <row r="107" ht="15">
      <c r="E107" s="4"/>
    </row>
    <row r="108" ht="15">
      <c r="E108" s="3"/>
    </row>
    <row r="109" ht="15">
      <c r="E109" s="3"/>
    </row>
    <row r="110" ht="15">
      <c r="E110" s="3"/>
    </row>
    <row r="111" ht="15">
      <c r="E111" s="3"/>
    </row>
    <row r="112" ht="15">
      <c r="E112" s="3"/>
    </row>
    <row r="113" ht="15">
      <c r="E113" s="4"/>
    </row>
    <row r="114" ht="15">
      <c r="E114" s="3"/>
    </row>
    <row r="115" ht="15">
      <c r="E115" s="3"/>
    </row>
    <row r="116" ht="15">
      <c r="E116" s="4"/>
    </row>
    <row r="117" ht="15">
      <c r="E117" s="3"/>
    </row>
    <row r="118" ht="15">
      <c r="E118" s="3"/>
    </row>
    <row r="119" ht="15">
      <c r="E119" s="3"/>
    </row>
    <row r="120" ht="15">
      <c r="E120" s="3"/>
    </row>
    <row r="121" ht="15">
      <c r="E121" s="3"/>
    </row>
    <row r="122" ht="15">
      <c r="E122" s="3"/>
    </row>
    <row r="123" ht="15">
      <c r="E123" s="3"/>
    </row>
    <row r="124" ht="15">
      <c r="E124" s="3"/>
    </row>
    <row r="125" ht="15">
      <c r="E125" s="4"/>
    </row>
    <row r="126" ht="15">
      <c r="E126" s="4"/>
    </row>
    <row r="127" ht="15">
      <c r="E127" s="4"/>
    </row>
    <row r="128" ht="15">
      <c r="E128" s="4"/>
    </row>
    <row r="129" ht="15">
      <c r="E129" s="3"/>
    </row>
    <row r="130" ht="15">
      <c r="E130" s="3"/>
    </row>
    <row r="131" ht="15">
      <c r="E131" s="4"/>
    </row>
    <row r="132" ht="15">
      <c r="E132" s="3"/>
    </row>
    <row r="133" ht="15">
      <c r="E133" s="3"/>
    </row>
    <row r="134" ht="15">
      <c r="E134" s="3"/>
    </row>
    <row r="135" ht="15">
      <c r="E135" s="3"/>
    </row>
    <row r="136" ht="15">
      <c r="E136" s="3"/>
    </row>
    <row r="137" ht="15">
      <c r="E137" s="3"/>
    </row>
    <row r="138" ht="15">
      <c r="E138" s="4"/>
    </row>
    <row r="139" ht="15">
      <c r="E139" s="3"/>
    </row>
    <row r="140" ht="15">
      <c r="E140" s="3"/>
    </row>
    <row r="141" ht="15">
      <c r="E141" s="4"/>
    </row>
    <row r="142" ht="15">
      <c r="E142" s="3"/>
    </row>
    <row r="143" ht="15">
      <c r="E143" s="4"/>
    </row>
    <row r="144" ht="15">
      <c r="E144" s="3"/>
    </row>
    <row r="145" ht="15">
      <c r="E145" s="3"/>
    </row>
    <row r="146" ht="15">
      <c r="E146" s="3"/>
    </row>
    <row r="147" ht="15">
      <c r="E147" s="3"/>
    </row>
    <row r="148" ht="15">
      <c r="E148" s="3"/>
    </row>
    <row r="149" ht="15">
      <c r="E149" s="3"/>
    </row>
    <row r="150" ht="15">
      <c r="E150" s="4"/>
    </row>
    <row r="151" ht="15">
      <c r="E151" s="4"/>
    </row>
    <row r="152" ht="15">
      <c r="E152" s="4"/>
    </row>
    <row r="153" ht="15">
      <c r="E153" s="4"/>
    </row>
    <row r="154" ht="15">
      <c r="E154" s="3"/>
    </row>
    <row r="155" ht="15">
      <c r="E155" s="3"/>
    </row>
    <row r="156" ht="15">
      <c r="E156" s="3"/>
    </row>
    <row r="157" ht="15">
      <c r="E157" s="3"/>
    </row>
    <row r="158" ht="15">
      <c r="E158" s="4"/>
    </row>
    <row r="159" ht="15">
      <c r="E159" s="3"/>
    </row>
    <row r="160" ht="15">
      <c r="E160" s="3"/>
    </row>
    <row r="161" ht="15">
      <c r="E161" s="4"/>
    </row>
    <row r="162" ht="15">
      <c r="E162" s="3"/>
    </row>
    <row r="163" ht="15">
      <c r="E163" s="3"/>
    </row>
    <row r="164" ht="15">
      <c r="E164" s="3"/>
    </row>
    <row r="165" ht="15">
      <c r="E165" s="3"/>
    </row>
    <row r="166" ht="15">
      <c r="E166" s="3"/>
    </row>
    <row r="167" ht="15">
      <c r="E167" s="3"/>
    </row>
    <row r="168" ht="15">
      <c r="E168" s="4"/>
    </row>
    <row r="169" ht="15">
      <c r="E169" s="3"/>
    </row>
    <row r="170" ht="15">
      <c r="E170" s="3"/>
    </row>
    <row r="171" ht="15">
      <c r="E171" s="3"/>
    </row>
    <row r="172" ht="15">
      <c r="E172" s="3"/>
    </row>
    <row r="173" ht="15">
      <c r="E173" s="4"/>
    </row>
    <row r="174" ht="15">
      <c r="E174" s="3"/>
    </row>
    <row r="175" ht="15">
      <c r="E175" s="3"/>
    </row>
    <row r="176" ht="15">
      <c r="E176" s="3"/>
    </row>
    <row r="177" ht="15">
      <c r="E177" s="4"/>
    </row>
    <row r="178" ht="15">
      <c r="E178" s="3"/>
    </row>
    <row r="179" ht="15">
      <c r="E179" s="3"/>
    </row>
    <row r="180" ht="15">
      <c r="E180" s="3"/>
    </row>
    <row r="181" ht="15">
      <c r="E181" s="4"/>
    </row>
    <row r="182" ht="15">
      <c r="E182" s="4"/>
    </row>
    <row r="183" ht="15">
      <c r="E183" s="4"/>
    </row>
    <row r="184" ht="15">
      <c r="E184" s="3"/>
    </row>
    <row r="185" ht="15">
      <c r="E185" s="3"/>
    </row>
    <row r="186" ht="15">
      <c r="E186" s="3"/>
    </row>
    <row r="187" ht="15">
      <c r="E187" s="3"/>
    </row>
    <row r="188" ht="15">
      <c r="E188" s="4"/>
    </row>
    <row r="189" ht="15">
      <c r="E189" s="3"/>
    </row>
    <row r="190" ht="15">
      <c r="E190" s="3"/>
    </row>
    <row r="191" ht="15">
      <c r="E191" s="3"/>
    </row>
    <row r="192" ht="15">
      <c r="E192" s="3"/>
    </row>
    <row r="193" ht="15">
      <c r="E193" s="3"/>
    </row>
    <row r="194" ht="15">
      <c r="E194" s="3"/>
    </row>
    <row r="195" ht="15">
      <c r="E195" s="3"/>
    </row>
    <row r="196" ht="15">
      <c r="E196" s="3"/>
    </row>
    <row r="197" ht="15">
      <c r="E197" s="3"/>
    </row>
    <row r="198" ht="15">
      <c r="E198" s="3"/>
    </row>
    <row r="199" ht="15">
      <c r="E199" s="3"/>
    </row>
    <row r="200" ht="15">
      <c r="E200" s="3"/>
    </row>
    <row r="201" ht="15">
      <c r="E201" s="3"/>
    </row>
    <row r="202" ht="15">
      <c r="E202" s="3"/>
    </row>
    <row r="203" ht="15">
      <c r="E203" s="3"/>
    </row>
    <row r="204" ht="15">
      <c r="E204" s="3"/>
    </row>
    <row r="205" ht="15">
      <c r="E205" s="3"/>
    </row>
    <row r="206" ht="15">
      <c r="E206" s="3"/>
    </row>
    <row r="207" ht="15">
      <c r="E207" s="3"/>
    </row>
    <row r="208" ht="15">
      <c r="E208" s="3"/>
    </row>
    <row r="209" ht="15">
      <c r="E209" s="3"/>
    </row>
    <row r="210" ht="15">
      <c r="E210" s="3"/>
    </row>
    <row r="211" ht="15">
      <c r="E211" s="3"/>
    </row>
    <row r="212" ht="15">
      <c r="E212" s="3"/>
    </row>
    <row r="213" ht="15">
      <c r="E213" s="3"/>
    </row>
    <row r="214" ht="15">
      <c r="E214" s="3"/>
    </row>
    <row r="215" ht="15">
      <c r="E215" s="3"/>
    </row>
    <row r="216" ht="15">
      <c r="E216" s="3"/>
    </row>
    <row r="217" ht="15">
      <c r="E217" s="3"/>
    </row>
    <row r="218" ht="15">
      <c r="E218" s="3"/>
    </row>
    <row r="219" ht="15">
      <c r="E219" s="3"/>
    </row>
    <row r="220" ht="15">
      <c r="E220" s="3"/>
    </row>
    <row r="221" ht="15">
      <c r="E221" s="3"/>
    </row>
    <row r="222" ht="15">
      <c r="E222" s="3"/>
    </row>
    <row r="223" ht="15">
      <c r="E223" s="5"/>
    </row>
    <row r="224" ht="15">
      <c r="E224" s="6"/>
    </row>
    <row r="225" ht="15">
      <c r="E225" s="5"/>
    </row>
    <row r="226" ht="15">
      <c r="E226" s="7"/>
    </row>
    <row r="227" ht="15">
      <c r="E227" s="7"/>
    </row>
    <row r="228" ht="15">
      <c r="E228" s="7"/>
    </row>
    <row r="229" ht="15">
      <c r="E229" s="7"/>
    </row>
    <row r="230" ht="15">
      <c r="E230" s="7"/>
    </row>
    <row r="231" ht="15">
      <c r="E231" s="7"/>
    </row>
    <row r="232" ht="15">
      <c r="E232" s="7"/>
    </row>
    <row r="233" ht="15">
      <c r="E233" s="7"/>
    </row>
    <row r="234" ht="15">
      <c r="E234" s="5"/>
    </row>
    <row r="235" ht="15">
      <c r="E235" s="7"/>
    </row>
    <row r="236" ht="15">
      <c r="E236" s="6"/>
    </row>
    <row r="237" ht="15">
      <c r="E237" s="7"/>
    </row>
    <row r="238" ht="15">
      <c r="E238" s="7"/>
    </row>
    <row r="239" ht="15">
      <c r="E239" s="5"/>
    </row>
    <row r="240" ht="15">
      <c r="E240" s="6"/>
    </row>
    <row r="241" ht="15">
      <c r="E241" s="7"/>
    </row>
    <row r="242" ht="15">
      <c r="E242" s="7"/>
    </row>
    <row r="243" ht="15">
      <c r="E243" s="7"/>
    </row>
    <row r="244" ht="15">
      <c r="E244" s="7"/>
    </row>
    <row r="245" ht="15">
      <c r="E245" s="7"/>
    </row>
    <row r="246" ht="15">
      <c r="E246" s="6"/>
    </row>
    <row r="247" ht="15">
      <c r="E247" s="7"/>
    </row>
    <row r="248" ht="15">
      <c r="E248" s="7"/>
    </row>
    <row r="249" ht="15">
      <c r="E249" s="5"/>
    </row>
    <row r="250" ht="15">
      <c r="E250" s="7"/>
    </row>
    <row r="251" ht="15">
      <c r="E251" s="5"/>
    </row>
    <row r="252" ht="15">
      <c r="E252" s="5"/>
    </row>
    <row r="253" ht="15">
      <c r="E253" s="5"/>
    </row>
    <row r="254" ht="15">
      <c r="E254" s="5"/>
    </row>
    <row r="255" ht="15">
      <c r="E255" s="7"/>
    </row>
    <row r="256" ht="15">
      <c r="E256" s="7"/>
    </row>
    <row r="257" ht="15">
      <c r="E257" s="7"/>
    </row>
    <row r="258" ht="15">
      <c r="E258" s="7"/>
    </row>
    <row r="259" ht="15">
      <c r="E259" s="6"/>
    </row>
    <row r="260" ht="15">
      <c r="E260" s="5"/>
    </row>
    <row r="261" ht="15">
      <c r="E261" s="5"/>
    </row>
    <row r="262" ht="15">
      <c r="E262" s="5"/>
    </row>
    <row r="263" ht="15">
      <c r="E263" s="5"/>
    </row>
    <row r="264" ht="15">
      <c r="E264" s="7"/>
    </row>
    <row r="265" ht="15">
      <c r="E265" s="6"/>
    </row>
    <row r="266" ht="15">
      <c r="E266" s="7"/>
    </row>
    <row r="267" ht="15">
      <c r="E267" s="6"/>
    </row>
    <row r="268" ht="15">
      <c r="E268" s="7"/>
    </row>
    <row r="269" ht="15">
      <c r="E269" s="5"/>
    </row>
    <row r="270" ht="15">
      <c r="E270" s="7"/>
    </row>
    <row r="271" ht="15">
      <c r="E271" s="7"/>
    </row>
    <row r="272" ht="15">
      <c r="E272" s="5"/>
    </row>
    <row r="273" ht="15">
      <c r="E273" s="7"/>
    </row>
    <row r="274" ht="15">
      <c r="E274" s="7"/>
    </row>
    <row r="275" ht="15">
      <c r="E275" s="7"/>
    </row>
    <row r="276" ht="15">
      <c r="E276" s="6"/>
    </row>
    <row r="277" ht="15">
      <c r="E277" s="7"/>
    </row>
    <row r="278" ht="15">
      <c r="E278" s="7"/>
    </row>
    <row r="279" ht="15">
      <c r="E279" s="7"/>
    </row>
    <row r="280" ht="15">
      <c r="E280" s="7"/>
    </row>
    <row r="281" ht="15">
      <c r="E281" s="6"/>
    </row>
    <row r="282" ht="15">
      <c r="E282" s="6"/>
    </row>
    <row r="283" ht="15">
      <c r="E283" s="5"/>
    </row>
    <row r="284" ht="15">
      <c r="E284" s="7"/>
    </row>
    <row r="285" ht="15">
      <c r="E285" s="6"/>
    </row>
    <row r="286" ht="15">
      <c r="E286" s="6"/>
    </row>
    <row r="287" ht="15">
      <c r="E287" s="6"/>
    </row>
    <row r="288" ht="15">
      <c r="E288" s="6"/>
    </row>
    <row r="289" ht="15">
      <c r="E289" s="5"/>
    </row>
    <row r="290" ht="15">
      <c r="E290" s="7"/>
    </row>
    <row r="291" ht="15">
      <c r="E291" s="3"/>
    </row>
    <row r="292" ht="15">
      <c r="E292" s="3"/>
    </row>
    <row r="293" ht="15">
      <c r="E293" s="3"/>
    </row>
    <row r="294" ht="15">
      <c r="E294" s="3"/>
    </row>
    <row r="295" ht="15">
      <c r="E295" s="3"/>
    </row>
    <row r="296" ht="15">
      <c r="E296" s="3"/>
    </row>
    <row r="297" ht="15">
      <c r="E297" s="3"/>
    </row>
    <row r="298" ht="15">
      <c r="E298" s="3"/>
    </row>
    <row r="299" ht="15">
      <c r="E299" s="3"/>
    </row>
    <row r="300" ht="15">
      <c r="E300" s="3"/>
    </row>
    <row r="301" ht="15">
      <c r="E301" s="3"/>
    </row>
    <row r="302" ht="15">
      <c r="E302" s="3"/>
    </row>
    <row r="303" ht="15">
      <c r="E303" s="3"/>
    </row>
    <row r="304" ht="15">
      <c r="E304" s="3"/>
    </row>
    <row r="305" ht="15">
      <c r="E305" s="3"/>
    </row>
    <row r="306" ht="15">
      <c r="E306" s="3"/>
    </row>
    <row r="307" ht="15">
      <c r="E307" s="3"/>
    </row>
    <row r="308" ht="15">
      <c r="E308" s="3"/>
    </row>
    <row r="309" ht="15">
      <c r="E309" s="3"/>
    </row>
    <row r="310" ht="15">
      <c r="E310" s="3"/>
    </row>
    <row r="311" ht="15">
      <c r="E311" s="3"/>
    </row>
    <row r="312" ht="15">
      <c r="E312" s="3"/>
    </row>
    <row r="313" ht="15">
      <c r="E313" s="3"/>
    </row>
    <row r="314" ht="15">
      <c r="E314" s="3"/>
    </row>
    <row r="315" ht="15">
      <c r="E315" s="3"/>
    </row>
    <row r="316" ht="15">
      <c r="E316" s="3"/>
    </row>
    <row r="317" ht="15">
      <c r="E317" s="3"/>
    </row>
    <row r="318" ht="15">
      <c r="E318" s="3"/>
    </row>
    <row r="319" ht="15">
      <c r="E319" s="3"/>
    </row>
    <row r="320" ht="15">
      <c r="E320" s="3"/>
    </row>
    <row r="321" ht="15">
      <c r="E321" s="3"/>
    </row>
    <row r="322" ht="15">
      <c r="E322" s="3"/>
    </row>
    <row r="323" ht="15">
      <c r="E323" s="3"/>
    </row>
    <row r="324" ht="15">
      <c r="E324" s="3"/>
    </row>
    <row r="325" ht="15">
      <c r="E325" s="3"/>
    </row>
    <row r="326" ht="15">
      <c r="E326" s="3"/>
    </row>
    <row r="327" ht="15">
      <c r="E327" s="3"/>
    </row>
    <row r="328" ht="15">
      <c r="E328" s="3"/>
    </row>
    <row r="329" ht="15">
      <c r="E329" s="3"/>
    </row>
    <row r="330" ht="15">
      <c r="E330" s="3"/>
    </row>
    <row r="331" ht="15">
      <c r="E331" s="3"/>
    </row>
    <row r="332" ht="15">
      <c r="E332" s="3"/>
    </row>
    <row r="333" ht="15">
      <c r="E333" s="3"/>
    </row>
    <row r="334" ht="15">
      <c r="E334" s="3"/>
    </row>
    <row r="335" ht="15">
      <c r="E335" s="3"/>
    </row>
    <row r="336" ht="15">
      <c r="E336" s="3"/>
    </row>
    <row r="337" ht="15">
      <c r="E337" s="3"/>
    </row>
    <row r="338" ht="15">
      <c r="E338" s="3"/>
    </row>
    <row r="339" ht="15">
      <c r="E339" s="3"/>
    </row>
    <row r="340" ht="15">
      <c r="E340" s="3"/>
    </row>
    <row r="341" ht="15">
      <c r="E341" s="3"/>
    </row>
    <row r="342" ht="15">
      <c r="E342" s="3"/>
    </row>
    <row r="343" ht="15">
      <c r="E343" s="3"/>
    </row>
    <row r="344" ht="15">
      <c r="E344" s="3"/>
    </row>
    <row r="345" ht="15">
      <c r="E345" s="3"/>
    </row>
    <row r="346" ht="15">
      <c r="E346" s="3"/>
    </row>
    <row r="347" ht="15">
      <c r="E347" s="3"/>
    </row>
    <row r="348" ht="15">
      <c r="E348" s="3"/>
    </row>
    <row r="349" ht="15">
      <c r="E349" s="3"/>
    </row>
    <row r="350" ht="15">
      <c r="E350" s="3"/>
    </row>
    <row r="351" ht="15">
      <c r="E351" s="3"/>
    </row>
    <row r="352" ht="15">
      <c r="E352" s="3"/>
    </row>
    <row r="353" ht="15">
      <c r="E353" s="3"/>
    </row>
    <row r="354" ht="15">
      <c r="E354" s="3"/>
    </row>
    <row r="355" ht="15">
      <c r="E355" s="3"/>
    </row>
    <row r="356" ht="15">
      <c r="E356" s="3"/>
    </row>
    <row r="357" ht="15">
      <c r="E357" s="3"/>
    </row>
    <row r="358" ht="15">
      <c r="E358" s="3"/>
    </row>
    <row r="359" ht="15">
      <c r="E359" s="3"/>
    </row>
    <row r="360" ht="15">
      <c r="E360" s="3"/>
    </row>
    <row r="361" ht="15">
      <c r="E361" s="3"/>
    </row>
    <row r="362" ht="15">
      <c r="E362" s="3"/>
    </row>
    <row r="363" ht="15">
      <c r="E363" s="3"/>
    </row>
    <row r="364" ht="15">
      <c r="E364" s="3"/>
    </row>
    <row r="365" ht="15">
      <c r="E365" s="3"/>
    </row>
    <row r="366" ht="15">
      <c r="E366" s="3"/>
    </row>
    <row r="367" ht="15">
      <c r="E367" s="3"/>
    </row>
    <row r="368" ht="15">
      <c r="E368" s="3"/>
    </row>
    <row r="369" ht="15">
      <c r="E369" s="3"/>
    </row>
    <row r="370" ht="15">
      <c r="E370" s="3"/>
    </row>
    <row r="371" ht="15">
      <c r="E371" s="3"/>
    </row>
    <row r="372" ht="15">
      <c r="E372" s="3"/>
    </row>
    <row r="373" ht="15">
      <c r="E373" s="3"/>
    </row>
    <row r="374" ht="15">
      <c r="E374" s="3"/>
    </row>
    <row r="375" ht="15">
      <c r="E375" s="3"/>
    </row>
    <row r="376" ht="15">
      <c r="E376" s="3"/>
    </row>
    <row r="377" ht="15">
      <c r="E377" s="3"/>
    </row>
    <row r="378" ht="15">
      <c r="E378" s="3"/>
    </row>
    <row r="379" ht="15">
      <c r="E379" s="3"/>
    </row>
    <row r="380" ht="15">
      <c r="E380" s="3"/>
    </row>
    <row r="381" ht="15">
      <c r="E381" s="3"/>
    </row>
    <row r="382" ht="15">
      <c r="E382" s="3"/>
    </row>
    <row r="383" ht="15">
      <c r="E383" s="3"/>
    </row>
    <row r="384" ht="15">
      <c r="E384" s="3"/>
    </row>
    <row r="385" ht="15">
      <c r="E385" s="3"/>
    </row>
    <row r="386" ht="15">
      <c r="E386" s="3"/>
    </row>
    <row r="387" ht="15">
      <c r="E387" s="3"/>
    </row>
    <row r="388" ht="15">
      <c r="E388" s="3"/>
    </row>
    <row r="389" ht="15">
      <c r="E389" s="3"/>
    </row>
    <row r="390" ht="15">
      <c r="E390" s="3"/>
    </row>
    <row r="391" ht="15">
      <c r="E391" s="3"/>
    </row>
    <row r="392" ht="15">
      <c r="E392" s="3"/>
    </row>
    <row r="393" ht="15">
      <c r="E393" s="3"/>
    </row>
    <row r="394" ht="15">
      <c r="E394" s="3"/>
    </row>
    <row r="395" ht="15">
      <c r="E395" s="3"/>
    </row>
    <row r="396" ht="15">
      <c r="E396" s="3"/>
    </row>
    <row r="397" ht="15">
      <c r="E397" s="3"/>
    </row>
    <row r="398" ht="15">
      <c r="E398" s="3"/>
    </row>
    <row r="399" ht="15">
      <c r="E399" s="3"/>
    </row>
    <row r="400" ht="15">
      <c r="E400" s="3"/>
    </row>
    <row r="401" ht="15">
      <c r="E401" s="3"/>
    </row>
    <row r="402" ht="15">
      <c r="E402" s="3"/>
    </row>
    <row r="403" ht="15">
      <c r="E403" s="3"/>
    </row>
    <row r="404" ht="15">
      <c r="E404" s="3"/>
    </row>
    <row r="405" ht="15">
      <c r="E405" s="3"/>
    </row>
    <row r="406" ht="15">
      <c r="E406" s="3"/>
    </row>
    <row r="407" ht="15">
      <c r="E407" s="3"/>
    </row>
    <row r="408" ht="15">
      <c r="E408" s="3"/>
    </row>
    <row r="409" ht="15">
      <c r="E409" s="3"/>
    </row>
    <row r="410" ht="15">
      <c r="E410" s="3"/>
    </row>
    <row r="411" ht="15">
      <c r="E411" s="3"/>
    </row>
    <row r="412" ht="15">
      <c r="E412" s="3"/>
    </row>
    <row r="413" ht="15">
      <c r="E413" s="3"/>
    </row>
    <row r="414" ht="15">
      <c r="E414" s="3"/>
    </row>
    <row r="415" ht="15">
      <c r="E415" s="3"/>
    </row>
    <row r="416" ht="15">
      <c r="E416" s="3"/>
    </row>
    <row r="417" ht="15">
      <c r="E417" s="3"/>
    </row>
    <row r="418" ht="15">
      <c r="E418" s="3"/>
    </row>
    <row r="419" ht="15">
      <c r="E419" s="3"/>
    </row>
    <row r="420" ht="15">
      <c r="E420" s="3"/>
    </row>
    <row r="421" ht="15">
      <c r="E421" s="3"/>
    </row>
    <row r="422" ht="15">
      <c r="E422" s="3"/>
    </row>
    <row r="423" ht="15">
      <c r="E423" s="3"/>
    </row>
    <row r="424" ht="15">
      <c r="E424" s="3"/>
    </row>
    <row r="425" ht="15">
      <c r="E425" s="3"/>
    </row>
    <row r="426" ht="15">
      <c r="E426" s="4"/>
    </row>
    <row r="427" ht="15">
      <c r="E427" s="8"/>
    </row>
    <row r="428" ht="15">
      <c r="E428" s="4"/>
    </row>
    <row r="429" ht="15">
      <c r="E429" s="3"/>
    </row>
    <row r="430" ht="15">
      <c r="E430" s="8"/>
    </row>
    <row r="431" ht="15">
      <c r="E431" s="8"/>
    </row>
    <row r="432" ht="15">
      <c r="E432" s="8"/>
    </row>
    <row r="433" ht="15">
      <c r="E433" s="8"/>
    </row>
    <row r="434" ht="15">
      <c r="E434" s="3"/>
    </row>
    <row r="435" ht="15">
      <c r="E435" s="8"/>
    </row>
    <row r="436" ht="15">
      <c r="E436" s="8"/>
    </row>
    <row r="437" ht="15">
      <c r="E437" s="8"/>
    </row>
    <row r="438" ht="15">
      <c r="E438" s="3"/>
    </row>
    <row r="439" ht="15">
      <c r="E439" s="8"/>
    </row>
    <row r="440" ht="15">
      <c r="E440" s="8"/>
    </row>
    <row r="441" ht="15">
      <c r="E441" s="8"/>
    </row>
    <row r="442" ht="15">
      <c r="E442" s="3"/>
    </row>
    <row r="443" ht="15">
      <c r="E443" s="3"/>
    </row>
    <row r="444" ht="15">
      <c r="E444" s="8"/>
    </row>
    <row r="445" ht="15">
      <c r="E445" s="8"/>
    </row>
    <row r="446" ht="15">
      <c r="E446" s="8"/>
    </row>
    <row r="447" ht="15">
      <c r="E447" s="4"/>
    </row>
    <row r="448" ht="15">
      <c r="E448" s="3"/>
    </row>
    <row r="449" ht="15">
      <c r="E449" s="4"/>
    </row>
    <row r="450" ht="15">
      <c r="E450" s="3"/>
    </row>
    <row r="451" ht="15">
      <c r="E451" s="8"/>
    </row>
    <row r="452" ht="15">
      <c r="E452" s="3"/>
    </row>
    <row r="453" ht="15">
      <c r="E453" s="8"/>
    </row>
    <row r="454" ht="15">
      <c r="E454" s="3"/>
    </row>
    <row r="455" ht="15">
      <c r="E455" s="8"/>
    </row>
    <row r="456" ht="15">
      <c r="E456" s="8"/>
    </row>
    <row r="457" ht="15">
      <c r="E457" s="8"/>
    </row>
    <row r="458" ht="15">
      <c r="E458" s="4"/>
    </row>
    <row r="459" ht="15">
      <c r="E459" s="8"/>
    </row>
    <row r="460" ht="15">
      <c r="E460" s="4"/>
    </row>
    <row r="461" ht="15">
      <c r="E461" s="3"/>
    </row>
    <row r="462" ht="15">
      <c r="E462" s="3"/>
    </row>
    <row r="463" ht="15">
      <c r="E463" s="3"/>
    </row>
    <row r="464" ht="15">
      <c r="E464" s="8"/>
    </row>
    <row r="465" ht="15">
      <c r="E465" s="8"/>
    </row>
    <row r="466" ht="15">
      <c r="E466" s="4"/>
    </row>
    <row r="467" ht="15">
      <c r="E467" s="4"/>
    </row>
    <row r="468" ht="15">
      <c r="E468" s="4"/>
    </row>
    <row r="469" ht="15">
      <c r="E469" s="8"/>
    </row>
    <row r="470" ht="15">
      <c r="E470" s="4"/>
    </row>
    <row r="471" ht="15">
      <c r="E471" s="8"/>
    </row>
    <row r="472" ht="15">
      <c r="E472" s="8"/>
    </row>
    <row r="473" ht="15">
      <c r="E473" s="3"/>
    </row>
    <row r="474" ht="15">
      <c r="E474" s="4"/>
    </row>
    <row r="475" ht="15">
      <c r="E475" s="8"/>
    </row>
    <row r="476" ht="15">
      <c r="E476" s="4"/>
    </row>
    <row r="477" ht="15">
      <c r="E477" s="8"/>
    </row>
    <row r="478" ht="15">
      <c r="E478" s="4"/>
    </row>
    <row r="479" ht="15">
      <c r="E479" s="8"/>
    </row>
    <row r="480" ht="15">
      <c r="E480" s="8"/>
    </row>
    <row r="481" ht="15">
      <c r="E481" s="8"/>
    </row>
    <row r="482" ht="15">
      <c r="E482" s="4"/>
    </row>
    <row r="483" ht="15">
      <c r="E483" s="3"/>
    </row>
    <row r="484" ht="15">
      <c r="E484" s="3"/>
    </row>
    <row r="485" ht="15">
      <c r="E485" s="8"/>
    </row>
    <row r="486" ht="15">
      <c r="E486" s="8"/>
    </row>
    <row r="487" ht="15">
      <c r="E487" s="8"/>
    </row>
    <row r="488" ht="15">
      <c r="E488" s="8"/>
    </row>
    <row r="489" ht="15">
      <c r="E489" s="8"/>
    </row>
    <row r="490" ht="15">
      <c r="E490" s="8"/>
    </row>
    <row r="491" ht="15">
      <c r="E491" s="8"/>
    </row>
    <row r="492" ht="15">
      <c r="E492" s="8"/>
    </row>
    <row r="493" ht="15">
      <c r="E493" s="8"/>
    </row>
    <row r="494" ht="15">
      <c r="E494" s="8"/>
    </row>
    <row r="495" ht="15">
      <c r="E495" s="4"/>
    </row>
    <row r="496" ht="15">
      <c r="E496" s="4"/>
    </row>
    <row r="497" ht="15">
      <c r="E497" s="8"/>
    </row>
    <row r="498" ht="15">
      <c r="E498" s="3"/>
    </row>
    <row r="499" ht="15">
      <c r="E499" s="4"/>
    </row>
    <row r="500" ht="15">
      <c r="E500" s="4"/>
    </row>
    <row r="501" ht="15">
      <c r="E501" s="8"/>
    </row>
    <row r="502" ht="15">
      <c r="E502" s="8"/>
    </row>
    <row r="503" ht="15">
      <c r="E503" s="8"/>
    </row>
    <row r="504" ht="15">
      <c r="E504" s="8"/>
    </row>
    <row r="505" ht="15">
      <c r="E505" s="4"/>
    </row>
    <row r="506" ht="15">
      <c r="E506" s="4"/>
    </row>
  </sheetData>
  <sheetProtection sheet="1" selectLockedCells="1"/>
  <mergeCells count="1">
    <mergeCell ref="B2:I3"/>
  </mergeCells>
  <conditionalFormatting sqref="E53">
    <cfRule type="cellIs" priority="3" dxfId="0" operator="greaterThan" stopIfTrue="1">
      <formula>#REF!</formula>
    </cfRule>
    <cfRule type="cellIs" priority="4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48"/>
  </sheetPr>
  <dimension ref="A2:J502"/>
  <sheetViews>
    <sheetView tabSelected="1" zoomScale="105" zoomScaleNormal="105" zoomScalePageLayoutView="0" workbookViewId="0" topLeftCell="A1">
      <selection activeCell="F12" sqref="F12"/>
    </sheetView>
  </sheetViews>
  <sheetFormatPr defaultColWidth="9.140625" defaultRowHeight="15"/>
  <cols>
    <col min="1" max="1" width="9.00390625" style="1" customWidth="1"/>
    <col min="2" max="2" width="6.7109375" style="1" customWidth="1"/>
    <col min="3" max="3" width="13.57421875" style="1" customWidth="1"/>
    <col min="4" max="4" width="12.7109375" style="1" customWidth="1"/>
    <col min="5" max="5" width="28.140625" style="1" customWidth="1"/>
    <col min="6" max="6" width="11.7109375" style="1" customWidth="1"/>
    <col min="7" max="7" width="11.140625" style="1" customWidth="1"/>
    <col min="8" max="8" width="11.57421875" style="1" customWidth="1"/>
    <col min="9" max="9" width="12.421875" style="1" customWidth="1"/>
    <col min="10" max="16384" width="9.140625" style="1" customWidth="1"/>
  </cols>
  <sheetData>
    <row r="1" ht="15.75" thickBot="1"/>
    <row r="2" spans="1:10" ht="15" customHeight="1">
      <c r="A2" s="36"/>
      <c r="B2" s="211" t="s">
        <v>126</v>
      </c>
      <c r="C2" s="215"/>
      <c r="D2" s="215"/>
      <c r="E2" s="215"/>
      <c r="F2" s="215"/>
      <c r="G2" s="215"/>
      <c r="H2" s="215"/>
      <c r="I2" s="215"/>
      <c r="J2" s="149"/>
    </row>
    <row r="3" spans="2:10" ht="15" customHeight="1" thickBot="1">
      <c r="B3" s="216"/>
      <c r="C3" s="217"/>
      <c r="D3" s="217"/>
      <c r="E3" s="217"/>
      <c r="F3" s="217"/>
      <c r="G3" s="217"/>
      <c r="H3" s="217"/>
      <c r="I3" s="217"/>
      <c r="J3" s="150"/>
    </row>
    <row r="4" spans="2:9" ht="15" customHeight="1" thickBot="1">
      <c r="B4" s="94"/>
      <c r="C4" s="94"/>
      <c r="D4" s="94"/>
      <c r="E4" s="94"/>
      <c r="F4" s="94"/>
      <c r="G4" s="94"/>
      <c r="H4" s="94"/>
      <c r="I4" s="94"/>
    </row>
    <row r="5" spans="2:10" ht="15" customHeight="1">
      <c r="B5" s="11"/>
      <c r="C5" s="10"/>
      <c r="D5" s="10"/>
      <c r="E5" s="10"/>
      <c r="F5" s="10"/>
      <c r="G5" s="10"/>
      <c r="H5" s="10"/>
      <c r="I5" s="10"/>
      <c r="J5" s="27"/>
    </row>
    <row r="6" spans="2:10" ht="15" customHeight="1">
      <c r="B6" s="12"/>
      <c r="C6" s="9"/>
      <c r="D6" s="123"/>
      <c r="E6" s="124" t="s">
        <v>113</v>
      </c>
      <c r="F6" s="122"/>
      <c r="G6" s="120"/>
      <c r="H6" s="121"/>
      <c r="I6" s="9"/>
      <c r="J6" s="28"/>
    </row>
    <row r="7" spans="2:10" ht="15" customHeight="1">
      <c r="B7" s="12"/>
      <c r="C7" s="9"/>
      <c r="D7" s="9"/>
      <c r="E7" s="9"/>
      <c r="F7" s="9"/>
      <c r="G7" s="9"/>
      <c r="H7" s="9"/>
      <c r="I7" s="9"/>
      <c r="J7" s="28"/>
    </row>
    <row r="8" spans="2:10" ht="15" customHeight="1">
      <c r="B8" s="12"/>
      <c r="C8" s="9"/>
      <c r="D8" s="9"/>
      <c r="E8" s="9"/>
      <c r="F8" s="9"/>
      <c r="G8" s="9"/>
      <c r="H8" s="9"/>
      <c r="I8" s="9"/>
      <c r="J8" s="28"/>
    </row>
    <row r="9" spans="2:10" ht="15" customHeight="1">
      <c r="B9" s="12"/>
      <c r="C9" s="9"/>
      <c r="D9" s="9"/>
      <c r="E9" s="9"/>
      <c r="F9" s="9"/>
      <c r="G9" s="9"/>
      <c r="H9" s="9"/>
      <c r="I9" s="9"/>
      <c r="J9" s="28"/>
    </row>
    <row r="10" spans="2:10" ht="15" customHeight="1" thickBot="1">
      <c r="B10" s="12"/>
      <c r="C10" s="113"/>
      <c r="D10" s="112" t="s">
        <v>17</v>
      </c>
      <c r="E10" s="136" t="s">
        <v>10</v>
      </c>
      <c r="F10" s="137"/>
      <c r="G10" s="138"/>
      <c r="H10" s="9"/>
      <c r="I10" s="9"/>
      <c r="J10" s="28"/>
    </row>
    <row r="11" spans="2:10" ht="15" customHeight="1">
      <c r="B11" s="12"/>
      <c r="C11" s="113"/>
      <c r="D11" s="113"/>
      <c r="E11" s="14" t="s">
        <v>93</v>
      </c>
      <c r="F11" s="50">
        <v>36</v>
      </c>
      <c r="G11" s="19" t="s">
        <v>2</v>
      </c>
      <c r="H11" s="9"/>
      <c r="I11" s="203" t="s">
        <v>119</v>
      </c>
      <c r="J11" s="28"/>
    </row>
    <row r="12" spans="2:10" ht="15" customHeight="1" thickBot="1">
      <c r="B12" s="12"/>
      <c r="C12" s="113"/>
      <c r="D12" s="113"/>
      <c r="E12" s="14" t="s">
        <v>97</v>
      </c>
      <c r="F12" s="50">
        <v>12</v>
      </c>
      <c r="G12" s="19" t="s">
        <v>2</v>
      </c>
      <c r="H12" s="9"/>
      <c r="I12" s="204">
        <f>F11*((F13-F26-F28-F29-F30-F31)/F13)</f>
        <v>23.346000000000004</v>
      </c>
      <c r="J12" s="28"/>
    </row>
    <row r="13" spans="2:10" ht="15" customHeight="1">
      <c r="B13" s="12"/>
      <c r="C13" s="113"/>
      <c r="D13" s="113"/>
      <c r="E13" s="15" t="s">
        <v>28</v>
      </c>
      <c r="F13" s="51">
        <v>10</v>
      </c>
      <c r="G13" s="24" t="s">
        <v>1</v>
      </c>
      <c r="H13" s="9"/>
      <c r="I13" s="9"/>
      <c r="J13" s="28"/>
    </row>
    <row r="14" spans="2:10" ht="15" customHeight="1">
      <c r="B14" s="12"/>
      <c r="C14" s="113"/>
      <c r="D14" s="113"/>
      <c r="E14" s="15" t="s">
        <v>121</v>
      </c>
      <c r="F14" s="50">
        <v>20</v>
      </c>
      <c r="G14" s="19" t="s">
        <v>0</v>
      </c>
      <c r="H14" s="9"/>
      <c r="I14" s="9"/>
      <c r="J14" s="28"/>
    </row>
    <row r="15" spans="2:10" ht="15" customHeight="1">
      <c r="B15" s="12"/>
      <c r="C15" s="113"/>
      <c r="D15" s="113"/>
      <c r="E15" s="15" t="s">
        <v>122</v>
      </c>
      <c r="F15" s="50">
        <v>5</v>
      </c>
      <c r="G15" s="19" t="s">
        <v>0</v>
      </c>
      <c r="H15" s="9"/>
      <c r="I15" s="9"/>
      <c r="J15" s="28"/>
    </row>
    <row r="16" spans="2:10" ht="15" customHeight="1">
      <c r="B16" s="12"/>
      <c r="C16" s="113"/>
      <c r="D16" s="113"/>
      <c r="E16" s="15" t="s">
        <v>120</v>
      </c>
      <c r="F16" s="50">
        <v>20</v>
      </c>
      <c r="G16" s="19" t="s">
        <v>0</v>
      </c>
      <c r="H16" s="9"/>
      <c r="I16" s="9"/>
      <c r="J16" s="28"/>
    </row>
    <row r="17" spans="2:10" ht="15" customHeight="1">
      <c r="B17" s="12"/>
      <c r="C17" s="113"/>
      <c r="D17" s="113"/>
      <c r="E17" s="15" t="s">
        <v>14</v>
      </c>
      <c r="F17" s="50">
        <v>2</v>
      </c>
      <c r="G17" s="19" t="s">
        <v>0</v>
      </c>
      <c r="H17" s="9"/>
      <c r="I17" s="9"/>
      <c r="J17" s="28"/>
    </row>
    <row r="18" spans="2:10" ht="15" customHeight="1">
      <c r="B18" s="12"/>
      <c r="C18" s="113"/>
      <c r="D18" s="113"/>
      <c r="E18" s="54" t="s">
        <v>39</v>
      </c>
      <c r="F18" s="50">
        <v>1</v>
      </c>
      <c r="G18" s="19" t="s">
        <v>0</v>
      </c>
      <c r="H18" s="9"/>
      <c r="I18" s="9"/>
      <c r="J18" s="28"/>
    </row>
    <row r="19" spans="2:10" ht="15" customHeight="1">
      <c r="B19" s="12"/>
      <c r="C19" s="113"/>
      <c r="D19" s="113"/>
      <c r="E19" s="54" t="s">
        <v>104</v>
      </c>
      <c r="F19" s="50">
        <v>0</v>
      </c>
      <c r="G19" s="19" t="s">
        <v>0</v>
      </c>
      <c r="H19" s="9"/>
      <c r="I19" s="9"/>
      <c r="J19" s="28"/>
    </row>
    <row r="20" spans="2:10" ht="15" customHeight="1">
      <c r="B20" s="12"/>
      <c r="C20" s="113"/>
      <c r="D20" s="113"/>
      <c r="E20" s="78"/>
      <c r="F20" s="18"/>
      <c r="G20" s="18"/>
      <c r="H20" s="9"/>
      <c r="I20" s="9"/>
      <c r="J20" s="28"/>
    </row>
    <row r="21" spans="2:10" ht="15" customHeight="1">
      <c r="B21" s="12"/>
      <c r="C21" s="113"/>
      <c r="D21" s="113"/>
      <c r="E21" s="9"/>
      <c r="F21" s="78"/>
      <c r="G21" s="18"/>
      <c r="H21" s="18"/>
      <c r="I21" s="9"/>
      <c r="J21" s="28"/>
    </row>
    <row r="22" spans="2:10" ht="15" customHeight="1">
      <c r="B22" s="12"/>
      <c r="C22" s="196" t="s">
        <v>117</v>
      </c>
      <c r="D22" s="197"/>
      <c r="E22" s="198"/>
      <c r="F22" s="198"/>
      <c r="G22" s="199"/>
      <c r="H22" s="18"/>
      <c r="I22" s="9"/>
      <c r="J22" s="28"/>
    </row>
    <row r="23" spans="2:10" ht="15" customHeight="1">
      <c r="B23" s="12"/>
      <c r="C23" s="130" t="s">
        <v>115</v>
      </c>
      <c r="D23" s="131" t="s">
        <v>11</v>
      </c>
      <c r="E23" s="132" t="s">
        <v>26</v>
      </c>
      <c r="F23" s="133" t="s">
        <v>1</v>
      </c>
      <c r="G23" s="133" t="s">
        <v>27</v>
      </c>
      <c r="H23" s="133" t="s">
        <v>31</v>
      </c>
      <c r="I23" s="9"/>
      <c r="J23" s="28"/>
    </row>
    <row r="24" spans="2:10" ht="15" customHeight="1">
      <c r="B24" s="12"/>
      <c r="C24" s="118" t="s">
        <v>99</v>
      </c>
      <c r="D24" s="33">
        <v>40</v>
      </c>
      <c r="E24" s="15" t="s">
        <v>29</v>
      </c>
      <c r="F24" s="23">
        <f>IF(F25=FALSE,FALSE,F13*(F12/F11))</f>
        <v>3.333333333333333</v>
      </c>
      <c r="G24" s="26">
        <f aca="true" t="shared" si="0" ref="G24:G31">F24*D24</f>
        <v>133.33333333333331</v>
      </c>
      <c r="H24" s="20">
        <f>(F12/F11)</f>
        <v>0.3333333333333333</v>
      </c>
      <c r="I24" s="9"/>
      <c r="J24" s="28"/>
    </row>
    <row r="25" spans="1:10" ht="15" customHeight="1">
      <c r="A25" s="35"/>
      <c r="B25" s="12"/>
      <c r="C25" s="118" t="s">
        <v>100</v>
      </c>
      <c r="D25" s="33">
        <v>40</v>
      </c>
      <c r="E25" s="15" t="s">
        <v>30</v>
      </c>
      <c r="F25" s="23">
        <f>IF(F13-(F13*(F12/F11))-F26-F28-F29-F30-F31&lt;0,FALSE,F13-(F13*(F12/F11))-F26-F27-F28-F29-F30-F31)</f>
        <v>3.066666666666666</v>
      </c>
      <c r="G25" s="26">
        <f t="shared" si="0"/>
        <v>122.66666666666664</v>
      </c>
      <c r="H25" s="20">
        <f>1-H24-H26-H27-H28-H29-H30-H31</f>
        <v>0.30666666666666664</v>
      </c>
      <c r="I25" s="9"/>
      <c r="J25" s="28"/>
    </row>
    <row r="26" spans="1:10" ht="15" customHeight="1">
      <c r="A26" s="35"/>
      <c r="B26" s="12"/>
      <c r="C26" s="118" t="s">
        <v>100</v>
      </c>
      <c r="D26" s="33">
        <v>40</v>
      </c>
      <c r="E26" s="15" t="s">
        <v>123</v>
      </c>
      <c r="F26" s="23">
        <f>(((F13-(F27+F28+F29+F30+F31)))*(F14/100))</f>
        <v>1.6</v>
      </c>
      <c r="G26" s="26">
        <f t="shared" si="0"/>
        <v>64</v>
      </c>
      <c r="H26" s="20">
        <f>F26/F13</f>
        <v>0.16</v>
      </c>
      <c r="I26" s="9"/>
      <c r="J26" s="28"/>
    </row>
    <row r="27" spans="1:10" ht="15" customHeight="1">
      <c r="A27" s="35"/>
      <c r="B27" s="12"/>
      <c r="C27" s="118" t="s">
        <v>100</v>
      </c>
      <c r="D27" s="33">
        <v>40</v>
      </c>
      <c r="E27" s="205" t="s">
        <v>125</v>
      </c>
      <c r="F27" s="23">
        <f>IF(F16&lt;F17+F18+F19,0,((F13*F16/100-(F29/1)-(F30/1)-(F31/1))*F15/100))</f>
        <v>0.085</v>
      </c>
      <c r="G27" s="26">
        <f t="shared" si="0"/>
        <v>3.4000000000000004</v>
      </c>
      <c r="H27" s="20">
        <f>F27/F13</f>
        <v>0.0085</v>
      </c>
      <c r="I27" s="9"/>
      <c r="J27" s="28"/>
    </row>
    <row r="28" spans="1:10" ht="15" customHeight="1">
      <c r="A28" s="35"/>
      <c r="B28" s="12"/>
      <c r="C28" s="118" t="s">
        <v>100</v>
      </c>
      <c r="D28" s="33">
        <v>40</v>
      </c>
      <c r="E28" s="15" t="s">
        <v>13</v>
      </c>
      <c r="F28" s="23">
        <f>IF(F16&lt;F17+F18+F19,0,(F13*F16/100-(F29/1)-(F30/1)-(F31/1)-(F27/1)))</f>
        <v>1.615</v>
      </c>
      <c r="G28" s="26">
        <f t="shared" si="0"/>
        <v>64.6</v>
      </c>
      <c r="H28" s="20">
        <f>(F28/F13)</f>
        <v>0.1615</v>
      </c>
      <c r="I28" s="9"/>
      <c r="J28" s="28"/>
    </row>
    <row r="29" spans="1:10" ht="15" customHeight="1">
      <c r="A29" s="35"/>
      <c r="B29" s="12"/>
      <c r="C29" s="118" t="s">
        <v>100</v>
      </c>
      <c r="D29" s="33">
        <v>40</v>
      </c>
      <c r="E29" s="55" t="s">
        <v>14</v>
      </c>
      <c r="F29" s="23">
        <f>F13*F17/100</f>
        <v>0.2</v>
      </c>
      <c r="G29" s="26">
        <f t="shared" si="0"/>
        <v>8</v>
      </c>
      <c r="H29" s="20">
        <f>F29/F13</f>
        <v>0.02</v>
      </c>
      <c r="I29" s="9"/>
      <c r="J29" s="28"/>
    </row>
    <row r="30" spans="1:10" ht="15" customHeight="1">
      <c r="A30" s="35"/>
      <c r="B30" s="12"/>
      <c r="C30" s="118" t="s">
        <v>100</v>
      </c>
      <c r="D30" s="33">
        <v>40</v>
      </c>
      <c r="E30" s="54" t="s">
        <v>109</v>
      </c>
      <c r="F30" s="23">
        <f>F13*F18/100</f>
        <v>0.1</v>
      </c>
      <c r="G30" s="26">
        <f t="shared" si="0"/>
        <v>4</v>
      </c>
      <c r="H30" s="20">
        <f>F30/F13</f>
        <v>0.01</v>
      </c>
      <c r="I30" s="9"/>
      <c r="J30" s="28"/>
    </row>
    <row r="31" spans="1:10" ht="15" customHeight="1">
      <c r="A31" s="34"/>
      <c r="B31" s="12"/>
      <c r="C31" s="118" t="s">
        <v>100</v>
      </c>
      <c r="D31" s="33">
        <v>40</v>
      </c>
      <c r="E31" s="54" t="s">
        <v>104</v>
      </c>
      <c r="F31" s="23">
        <f>F13*F19/100</f>
        <v>0</v>
      </c>
      <c r="G31" s="26">
        <f t="shared" si="0"/>
        <v>0</v>
      </c>
      <c r="H31" s="20">
        <f>F31/F13</f>
        <v>0</v>
      </c>
      <c r="I31" s="9"/>
      <c r="J31" s="28"/>
    </row>
    <row r="32" spans="2:10" ht="15" customHeight="1">
      <c r="B32" s="12"/>
      <c r="C32" s="9"/>
      <c r="D32" s="16"/>
      <c r="E32" s="116"/>
      <c r="F32" s="209"/>
      <c r="G32" s="117"/>
      <c r="H32" s="117"/>
      <c r="I32" s="9"/>
      <c r="J32" s="28"/>
    </row>
    <row r="33" spans="2:10" ht="15" customHeight="1">
      <c r="B33" s="12"/>
      <c r="C33" s="9"/>
      <c r="D33" s="16"/>
      <c r="E33" s="9"/>
      <c r="F33" s="9"/>
      <c r="G33" s="9"/>
      <c r="H33" s="9"/>
      <c r="I33" s="9"/>
      <c r="J33" s="28"/>
    </row>
    <row r="34" spans="2:10" ht="15" customHeight="1">
      <c r="B34" s="12"/>
      <c r="C34" s="9"/>
      <c r="D34" s="17"/>
      <c r="E34" s="9"/>
      <c r="F34" s="9"/>
      <c r="G34" s="9"/>
      <c r="H34" s="9"/>
      <c r="I34" s="9"/>
      <c r="J34" s="28"/>
    </row>
    <row r="35" spans="2:10" ht="15" customHeight="1">
      <c r="B35" s="12"/>
      <c r="C35" s="9"/>
      <c r="D35" s="112" t="s">
        <v>18</v>
      </c>
      <c r="E35" s="153" t="s">
        <v>118</v>
      </c>
      <c r="F35" s="139"/>
      <c r="G35" s="139"/>
      <c r="H35" s="140"/>
      <c r="I35" s="9"/>
      <c r="J35" s="28"/>
    </row>
    <row r="36" spans="2:10" ht="15" customHeight="1">
      <c r="B36" s="12"/>
      <c r="C36" s="9"/>
      <c r="D36" s="9"/>
      <c r="E36" s="128" t="s">
        <v>96</v>
      </c>
      <c r="F36" s="51">
        <v>36</v>
      </c>
      <c r="G36" s="129" t="s">
        <v>95</v>
      </c>
      <c r="H36" s="9"/>
      <c r="I36" s="9"/>
      <c r="J36" s="28"/>
    </row>
    <row r="37" spans="2:10" ht="15" customHeight="1">
      <c r="B37" s="12"/>
      <c r="C37" s="9"/>
      <c r="D37" s="9"/>
      <c r="E37" s="14" t="s">
        <v>97</v>
      </c>
      <c r="F37" s="50">
        <v>6</v>
      </c>
      <c r="G37" s="53" t="s">
        <v>2</v>
      </c>
      <c r="H37" s="9"/>
      <c r="I37" s="9"/>
      <c r="J37" s="28"/>
    </row>
    <row r="38" spans="2:10" ht="15" customHeight="1">
      <c r="B38" s="12"/>
      <c r="C38" s="9"/>
      <c r="D38" s="9"/>
      <c r="E38" s="13" t="s">
        <v>43</v>
      </c>
      <c r="F38" s="51">
        <v>20</v>
      </c>
      <c r="G38" s="19" t="s">
        <v>1</v>
      </c>
      <c r="H38" s="9"/>
      <c r="I38" s="9"/>
      <c r="J38" s="28"/>
    </row>
    <row r="39" spans="2:10" ht="15" customHeight="1">
      <c r="B39" s="12"/>
      <c r="C39" s="9"/>
      <c r="D39" s="9"/>
      <c r="E39" s="13" t="s">
        <v>15</v>
      </c>
      <c r="F39" s="25">
        <f>F36/F37*F38-F38</f>
        <v>100</v>
      </c>
      <c r="G39" s="19" t="s">
        <v>1</v>
      </c>
      <c r="H39" s="9"/>
      <c r="I39" s="9"/>
      <c r="J39" s="28"/>
    </row>
    <row r="40" spans="2:10" ht="15" customHeight="1">
      <c r="B40" s="12"/>
      <c r="C40" s="9"/>
      <c r="D40" s="9"/>
      <c r="E40" s="13" t="s">
        <v>16</v>
      </c>
      <c r="F40" s="25">
        <f>SUM(F39,F38)</f>
        <v>120</v>
      </c>
      <c r="G40" s="19" t="s">
        <v>1</v>
      </c>
      <c r="H40" s="21"/>
      <c r="I40" s="9"/>
      <c r="J40" s="28"/>
    </row>
    <row r="41" spans="2:10" ht="15" customHeight="1">
      <c r="B41" s="12"/>
      <c r="C41" s="9"/>
      <c r="D41" s="9"/>
      <c r="E41" s="114"/>
      <c r="F41" s="18"/>
      <c r="G41" s="21"/>
      <c r="H41" s="9"/>
      <c r="I41" s="9"/>
      <c r="J41" s="28"/>
    </row>
    <row r="42" spans="2:10" ht="15" customHeight="1">
      <c r="B42" s="12"/>
      <c r="C42" s="9"/>
      <c r="D42" s="9"/>
      <c r="E42" s="114"/>
      <c r="F42" s="18"/>
      <c r="G42" s="21"/>
      <c r="H42" s="9"/>
      <c r="I42" s="9"/>
      <c r="J42" s="28"/>
    </row>
    <row r="43" spans="2:10" ht="15" customHeight="1">
      <c r="B43" s="12"/>
      <c r="C43" s="9"/>
      <c r="D43" s="9"/>
      <c r="E43" s="18"/>
      <c r="F43" s="18"/>
      <c r="G43" s="21"/>
      <c r="H43" s="9"/>
      <c r="I43" s="9"/>
      <c r="J43" s="28"/>
    </row>
    <row r="44" spans="2:10" ht="15" customHeight="1">
      <c r="B44" s="12"/>
      <c r="C44" s="9"/>
      <c r="D44" s="112" t="s">
        <v>19</v>
      </c>
      <c r="E44" s="136" t="s">
        <v>98</v>
      </c>
      <c r="F44" s="141"/>
      <c r="G44" s="141"/>
      <c r="H44" s="142"/>
      <c r="I44" s="140"/>
      <c r="J44" s="28"/>
    </row>
    <row r="45" spans="2:10" ht="15" customHeight="1">
      <c r="B45" s="12"/>
      <c r="C45" s="9"/>
      <c r="D45" s="9"/>
      <c r="E45" s="127" t="s">
        <v>112</v>
      </c>
      <c r="F45" s="127" t="s">
        <v>1</v>
      </c>
      <c r="G45" s="127" t="s">
        <v>95</v>
      </c>
      <c r="H45" s="127" t="s">
        <v>27</v>
      </c>
      <c r="I45" s="127" t="s">
        <v>31</v>
      </c>
      <c r="J45" s="28"/>
    </row>
    <row r="46" spans="2:10" ht="15" customHeight="1">
      <c r="B46" s="12"/>
      <c r="C46" s="9"/>
      <c r="D46" s="9"/>
      <c r="E46" s="13" t="s">
        <v>25</v>
      </c>
      <c r="F46" s="50">
        <v>8</v>
      </c>
      <c r="G46" s="50">
        <v>36</v>
      </c>
      <c r="H46" s="22">
        <f>IF(F46&gt;0,(F46*D24),"")</f>
        <v>320</v>
      </c>
      <c r="I46" s="20">
        <f>(F46/F50)</f>
        <v>0.18181818181818182</v>
      </c>
      <c r="J46" s="28"/>
    </row>
    <row r="47" spans="2:10" ht="15" customHeight="1">
      <c r="B47" s="12"/>
      <c r="C47" s="9"/>
      <c r="D47" s="9"/>
      <c r="E47" s="13" t="s">
        <v>21</v>
      </c>
      <c r="F47" s="50">
        <v>6</v>
      </c>
      <c r="G47" s="50">
        <v>24</v>
      </c>
      <c r="H47" s="22">
        <f>IF(F47&gt;0,(F47*D24),"")</f>
        <v>240</v>
      </c>
      <c r="I47" s="20">
        <f>(F47/F50)</f>
        <v>0.13636363636363635</v>
      </c>
      <c r="J47" s="28"/>
    </row>
    <row r="48" spans="2:10" ht="15" customHeight="1">
      <c r="B48" s="12"/>
      <c r="C48" s="9"/>
      <c r="D48" s="9"/>
      <c r="E48" s="13" t="s">
        <v>24</v>
      </c>
      <c r="F48" s="50">
        <v>12</v>
      </c>
      <c r="G48" s="50">
        <v>6</v>
      </c>
      <c r="H48" s="22">
        <f>IF(F48&gt;0,(F48*D24),"")</f>
        <v>480</v>
      </c>
      <c r="I48" s="20">
        <f>(F48/F50)</f>
        <v>0.2727272727272727</v>
      </c>
      <c r="J48" s="28"/>
    </row>
    <row r="49" spans="2:10" ht="15" customHeight="1">
      <c r="B49" s="12"/>
      <c r="C49" s="9"/>
      <c r="D49" s="9"/>
      <c r="E49" s="13" t="s">
        <v>22</v>
      </c>
      <c r="F49" s="50">
        <v>18</v>
      </c>
      <c r="G49" s="50">
        <v>12</v>
      </c>
      <c r="H49" s="22">
        <f>IF(F49&gt;0,(F49*D24),"")</f>
        <v>720</v>
      </c>
      <c r="I49" s="20">
        <f>(F49/F50)</f>
        <v>0.4090909090909091</v>
      </c>
      <c r="J49" s="28"/>
    </row>
    <row r="50" spans="2:10" ht="15" customHeight="1">
      <c r="B50" s="12"/>
      <c r="C50" s="9"/>
      <c r="D50" s="9"/>
      <c r="E50" s="13" t="s">
        <v>23</v>
      </c>
      <c r="F50" s="23">
        <f>SUM(F46:F49)</f>
        <v>44</v>
      </c>
      <c r="G50" s="23">
        <f>SUM((G46*F46)+(G47*F47)+(G48*F48)+(G49*F49))/(F46+F47+F48+F49)</f>
        <v>16.363636363636363</v>
      </c>
      <c r="H50" s="22">
        <f>SUM(H46:H49)</f>
        <v>1760</v>
      </c>
      <c r="I50" s="20">
        <f>SUM(I46:I49)</f>
        <v>1</v>
      </c>
      <c r="J50" s="28"/>
    </row>
    <row r="51" spans="2:10" ht="15" customHeight="1">
      <c r="B51" s="12"/>
      <c r="C51" s="9"/>
      <c r="D51" s="9"/>
      <c r="E51" s="52"/>
      <c r="F51" s="52"/>
      <c r="G51" s="31"/>
      <c r="H51" s="32"/>
      <c r="I51" s="9"/>
      <c r="J51" s="28"/>
    </row>
    <row r="52" spans="2:10" ht="15">
      <c r="B52" s="12"/>
      <c r="C52" s="9"/>
      <c r="D52" s="9"/>
      <c r="E52" s="9"/>
      <c r="F52" s="9"/>
      <c r="G52" s="9"/>
      <c r="H52" s="9"/>
      <c r="I52" s="9"/>
      <c r="J52" s="28"/>
    </row>
    <row r="53" spans="2:10" ht="15.75" customHeight="1">
      <c r="B53" s="12"/>
      <c r="C53" s="9"/>
      <c r="D53" s="9"/>
      <c r="E53" s="9"/>
      <c r="F53" s="9"/>
      <c r="G53" s="9"/>
      <c r="H53" s="9"/>
      <c r="I53" s="9"/>
      <c r="J53" s="28"/>
    </row>
    <row r="54" spans="2:10" ht="15">
      <c r="B54" s="12"/>
      <c r="C54" s="119"/>
      <c r="D54" s="112" t="s">
        <v>20</v>
      </c>
      <c r="E54" s="136" t="s">
        <v>91</v>
      </c>
      <c r="F54" s="143"/>
      <c r="G54" s="144"/>
      <c r="H54" s="145"/>
      <c r="I54" s="140"/>
      <c r="J54" s="28"/>
    </row>
    <row r="55" spans="2:10" ht="15">
      <c r="B55" s="12"/>
      <c r="C55" s="130" t="s">
        <v>115</v>
      </c>
      <c r="D55" s="131" t="s">
        <v>11</v>
      </c>
      <c r="E55" s="132" t="s">
        <v>26</v>
      </c>
      <c r="F55" s="134" t="s">
        <v>90</v>
      </c>
      <c r="G55" s="135" t="s">
        <v>27</v>
      </c>
      <c r="H55" s="134" t="s">
        <v>89</v>
      </c>
      <c r="I55" s="135" t="s">
        <v>88</v>
      </c>
      <c r="J55" s="28"/>
    </row>
    <row r="56" spans="1:10" ht="15">
      <c r="A56" s="2"/>
      <c r="B56" s="12"/>
      <c r="C56" s="118" t="s">
        <v>103</v>
      </c>
      <c r="D56" s="33">
        <v>40</v>
      </c>
      <c r="E56" s="15" t="s">
        <v>29</v>
      </c>
      <c r="F56" s="50">
        <v>0.17</v>
      </c>
      <c r="G56" s="26">
        <f aca="true" t="shared" si="1" ref="G56:G62">F56*D56</f>
        <v>6.800000000000001</v>
      </c>
      <c r="H56" s="87">
        <v>26</v>
      </c>
      <c r="I56" s="23">
        <f aca="true" t="shared" si="2" ref="I56:I62">H56/D56</f>
        <v>0.65</v>
      </c>
      <c r="J56" s="28"/>
    </row>
    <row r="57" spans="1:10" ht="15">
      <c r="A57" s="2"/>
      <c r="B57" s="12"/>
      <c r="C57" s="118" t="s">
        <v>100</v>
      </c>
      <c r="D57" s="33">
        <v>40</v>
      </c>
      <c r="E57" s="15" t="s">
        <v>30</v>
      </c>
      <c r="F57" s="50">
        <v>0.05</v>
      </c>
      <c r="G57" s="26">
        <f t="shared" si="1"/>
        <v>2</v>
      </c>
      <c r="H57" s="87">
        <v>520</v>
      </c>
      <c r="I57" s="23">
        <f t="shared" si="2"/>
        <v>13</v>
      </c>
      <c r="J57" s="28"/>
    </row>
    <row r="58" spans="1:10" ht="15">
      <c r="A58" s="2"/>
      <c r="B58" s="12"/>
      <c r="C58" s="118" t="s">
        <v>100</v>
      </c>
      <c r="D58" s="33">
        <v>40</v>
      </c>
      <c r="E58" s="15" t="s">
        <v>110</v>
      </c>
      <c r="F58" s="50">
        <v>20</v>
      </c>
      <c r="G58" s="26">
        <f t="shared" si="1"/>
        <v>800</v>
      </c>
      <c r="H58" s="87">
        <v>20</v>
      </c>
      <c r="I58" s="23">
        <f t="shared" si="2"/>
        <v>0.5</v>
      </c>
      <c r="J58" s="28"/>
    </row>
    <row r="59" spans="1:10" ht="15">
      <c r="A59" s="2"/>
      <c r="B59" s="12"/>
      <c r="C59" s="118" t="s">
        <v>100</v>
      </c>
      <c r="D59" s="33">
        <v>40</v>
      </c>
      <c r="E59" s="15" t="s">
        <v>4</v>
      </c>
      <c r="F59" s="50">
        <v>0.11</v>
      </c>
      <c r="G59" s="26">
        <f t="shared" si="1"/>
        <v>4.4</v>
      </c>
      <c r="H59" s="87">
        <v>50</v>
      </c>
      <c r="I59" s="23">
        <f t="shared" si="2"/>
        <v>1.25</v>
      </c>
      <c r="J59" s="28"/>
    </row>
    <row r="60" spans="1:10" ht="15">
      <c r="A60" s="2"/>
      <c r="B60" s="12"/>
      <c r="C60" s="118" t="s">
        <v>100</v>
      </c>
      <c r="D60" s="33">
        <v>40</v>
      </c>
      <c r="E60" s="55" t="s">
        <v>14</v>
      </c>
      <c r="F60" s="80">
        <v>0.03</v>
      </c>
      <c r="G60" s="57">
        <f t="shared" si="1"/>
        <v>1.2</v>
      </c>
      <c r="H60" s="87">
        <v>26</v>
      </c>
      <c r="I60" s="23">
        <f t="shared" si="2"/>
        <v>0.65</v>
      </c>
      <c r="J60" s="28"/>
    </row>
    <row r="61" spans="1:10" ht="15">
      <c r="A61" s="2"/>
      <c r="B61" s="12"/>
      <c r="C61" s="118" t="s">
        <v>100</v>
      </c>
      <c r="D61" s="33">
        <v>40</v>
      </c>
      <c r="E61" s="54" t="s">
        <v>109</v>
      </c>
      <c r="F61" s="50">
        <v>10</v>
      </c>
      <c r="G61" s="26">
        <f t="shared" si="1"/>
        <v>400</v>
      </c>
      <c r="H61" s="87">
        <v>26</v>
      </c>
      <c r="I61" s="23">
        <f t="shared" si="2"/>
        <v>0.65</v>
      </c>
      <c r="J61" s="28"/>
    </row>
    <row r="62" spans="1:10" ht="15">
      <c r="A62" s="2"/>
      <c r="B62" s="12"/>
      <c r="C62" s="118" t="s">
        <v>100</v>
      </c>
      <c r="D62" s="98">
        <v>40</v>
      </c>
      <c r="E62" s="54" t="s">
        <v>104</v>
      </c>
      <c r="F62" s="101">
        <v>3</v>
      </c>
      <c r="G62" s="26">
        <f t="shared" si="1"/>
        <v>120</v>
      </c>
      <c r="H62" s="87">
        <v>26</v>
      </c>
      <c r="I62" s="23">
        <f t="shared" si="2"/>
        <v>0.65</v>
      </c>
      <c r="J62" s="28"/>
    </row>
    <row r="63" spans="1:10" ht="15">
      <c r="A63" s="2"/>
      <c r="B63" s="12"/>
      <c r="C63" s="9"/>
      <c r="D63" s="9"/>
      <c r="E63" s="9"/>
      <c r="F63" s="9"/>
      <c r="G63" s="9"/>
      <c r="H63" s="9"/>
      <c r="I63" s="9"/>
      <c r="J63" s="28"/>
    </row>
    <row r="64" spans="1:10" ht="15">
      <c r="A64" s="2"/>
      <c r="B64" s="12"/>
      <c r="C64" s="9"/>
      <c r="D64" s="9"/>
      <c r="E64" s="9"/>
      <c r="F64" s="9"/>
      <c r="G64" s="9"/>
      <c r="H64" s="9"/>
      <c r="I64" s="9"/>
      <c r="J64" s="28"/>
    </row>
    <row r="65" spans="2:10" ht="15.75" thickBot="1">
      <c r="B65" s="74"/>
      <c r="C65" s="75"/>
      <c r="D65" s="75"/>
      <c r="E65" s="75"/>
      <c r="F65" s="75"/>
      <c r="G65" s="75"/>
      <c r="H65" s="75"/>
      <c r="I65" s="75"/>
      <c r="J65" s="77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4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4"/>
    </row>
    <row r="90" ht="15">
      <c r="E90" s="3"/>
    </row>
    <row r="91" ht="15">
      <c r="E91" s="4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  <row r="97" ht="15">
      <c r="E97" s="3"/>
    </row>
    <row r="98" ht="15">
      <c r="E98" s="4"/>
    </row>
    <row r="99" ht="15">
      <c r="E99" s="3"/>
    </row>
    <row r="100" ht="15">
      <c r="E100" s="3"/>
    </row>
    <row r="101" ht="15">
      <c r="E101" s="3"/>
    </row>
    <row r="102" ht="15">
      <c r="E102" s="3"/>
    </row>
    <row r="103" ht="15">
      <c r="E103" s="4"/>
    </row>
    <row r="104" ht="15">
      <c r="E104" s="3"/>
    </row>
    <row r="105" ht="15">
      <c r="E105" s="3"/>
    </row>
    <row r="106" ht="15">
      <c r="E106" s="3"/>
    </row>
    <row r="107" ht="15">
      <c r="E107" s="3"/>
    </row>
    <row r="108" ht="15">
      <c r="E108" s="3"/>
    </row>
    <row r="109" ht="15">
      <c r="E109" s="4"/>
    </row>
    <row r="110" ht="15">
      <c r="E110" s="3"/>
    </row>
    <row r="111" ht="15">
      <c r="E111" s="3"/>
    </row>
    <row r="112" ht="15">
      <c r="E112" s="4"/>
    </row>
    <row r="113" ht="15">
      <c r="E113" s="3"/>
    </row>
    <row r="114" ht="15">
      <c r="E114" s="3"/>
    </row>
    <row r="115" ht="15">
      <c r="E115" s="3"/>
    </row>
    <row r="116" ht="15">
      <c r="E116" s="3"/>
    </row>
    <row r="117" ht="15">
      <c r="E117" s="3"/>
    </row>
    <row r="118" ht="15">
      <c r="E118" s="3"/>
    </row>
    <row r="119" ht="15">
      <c r="E119" s="3"/>
    </row>
    <row r="120" ht="15">
      <c r="E120" s="3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3"/>
    </row>
    <row r="126" ht="15">
      <c r="E126" s="3"/>
    </row>
    <row r="127" ht="15">
      <c r="E127" s="4"/>
    </row>
    <row r="128" ht="15">
      <c r="E128" s="3"/>
    </row>
    <row r="129" ht="15">
      <c r="E129" s="3"/>
    </row>
    <row r="130" ht="15">
      <c r="E130" s="3"/>
    </row>
    <row r="131" ht="15">
      <c r="E131" s="3"/>
    </row>
    <row r="132" ht="15">
      <c r="E132" s="3"/>
    </row>
    <row r="133" ht="15">
      <c r="E133" s="3"/>
    </row>
    <row r="134" ht="15">
      <c r="E134" s="4"/>
    </row>
    <row r="135" ht="15">
      <c r="E135" s="3"/>
    </row>
    <row r="136" ht="15">
      <c r="E136" s="3"/>
    </row>
    <row r="137" ht="15">
      <c r="E137" s="4"/>
    </row>
    <row r="138" ht="15">
      <c r="E138" s="3"/>
    </row>
    <row r="139" ht="15">
      <c r="E139" s="4"/>
    </row>
    <row r="140" ht="15">
      <c r="E140" s="3"/>
    </row>
    <row r="141" ht="15">
      <c r="E141" s="3"/>
    </row>
    <row r="142" ht="15">
      <c r="E142" s="3"/>
    </row>
    <row r="143" ht="15">
      <c r="E143" s="3"/>
    </row>
    <row r="144" ht="15">
      <c r="E144" s="3"/>
    </row>
    <row r="145" ht="15">
      <c r="E145" s="3"/>
    </row>
    <row r="146" ht="15">
      <c r="E146" s="4"/>
    </row>
    <row r="147" ht="15">
      <c r="E147" s="4"/>
    </row>
    <row r="148" ht="15">
      <c r="E148" s="4"/>
    </row>
    <row r="149" ht="15">
      <c r="E149" s="4"/>
    </row>
    <row r="150" ht="15">
      <c r="E150" s="3"/>
    </row>
    <row r="151" ht="15">
      <c r="E151" s="3"/>
    </row>
    <row r="152" ht="15">
      <c r="E152" s="3"/>
    </row>
    <row r="153" ht="15">
      <c r="E153" s="3"/>
    </row>
    <row r="154" ht="15">
      <c r="E154" s="4"/>
    </row>
    <row r="155" ht="15">
      <c r="E155" s="3"/>
    </row>
    <row r="156" ht="15">
      <c r="E156" s="3"/>
    </row>
    <row r="157" ht="15">
      <c r="E157" s="4"/>
    </row>
    <row r="158" ht="15">
      <c r="E158" s="3"/>
    </row>
    <row r="159" ht="15">
      <c r="E159" s="3"/>
    </row>
    <row r="160" ht="15">
      <c r="E160" s="3"/>
    </row>
    <row r="161" ht="15">
      <c r="E161" s="3"/>
    </row>
    <row r="162" ht="15">
      <c r="E162" s="3"/>
    </row>
    <row r="163" ht="15">
      <c r="E163" s="3"/>
    </row>
    <row r="164" ht="15">
      <c r="E164" s="4"/>
    </row>
    <row r="165" ht="15">
      <c r="E165" s="3"/>
    </row>
    <row r="166" ht="15">
      <c r="E166" s="3"/>
    </row>
    <row r="167" ht="15">
      <c r="E167" s="3"/>
    </row>
    <row r="168" ht="15">
      <c r="E168" s="3"/>
    </row>
    <row r="169" ht="15">
      <c r="E169" s="4"/>
    </row>
    <row r="170" ht="15">
      <c r="E170" s="3"/>
    </row>
    <row r="171" ht="15">
      <c r="E171" s="3"/>
    </row>
    <row r="172" ht="15">
      <c r="E172" s="3"/>
    </row>
    <row r="173" ht="15">
      <c r="E173" s="4"/>
    </row>
    <row r="174" ht="15">
      <c r="E174" s="3"/>
    </row>
    <row r="175" ht="15">
      <c r="E175" s="3"/>
    </row>
    <row r="176" ht="15">
      <c r="E176" s="3"/>
    </row>
    <row r="177" ht="15">
      <c r="E177" s="4"/>
    </row>
    <row r="178" ht="15">
      <c r="E178" s="4"/>
    </row>
    <row r="179" ht="15">
      <c r="E179" s="4"/>
    </row>
    <row r="180" ht="15">
      <c r="E180" s="3"/>
    </row>
    <row r="181" ht="15">
      <c r="E181" s="3"/>
    </row>
    <row r="182" ht="15">
      <c r="E182" s="3"/>
    </row>
    <row r="183" ht="15">
      <c r="E183" s="3"/>
    </row>
    <row r="184" ht="15">
      <c r="E184" s="4"/>
    </row>
    <row r="185" ht="15">
      <c r="E185" s="3"/>
    </row>
    <row r="186" ht="15">
      <c r="E186" s="3"/>
    </row>
    <row r="187" ht="15">
      <c r="E187" s="3"/>
    </row>
    <row r="188" ht="15">
      <c r="E188" s="3"/>
    </row>
    <row r="189" ht="15">
      <c r="E189" s="3"/>
    </row>
    <row r="190" ht="15">
      <c r="E190" s="3"/>
    </row>
    <row r="191" ht="15">
      <c r="E191" s="3"/>
    </row>
    <row r="192" ht="15">
      <c r="E192" s="3"/>
    </row>
    <row r="193" ht="15">
      <c r="E193" s="3"/>
    </row>
    <row r="194" ht="15">
      <c r="E194" s="3"/>
    </row>
    <row r="195" ht="15">
      <c r="E195" s="3"/>
    </row>
    <row r="196" ht="15">
      <c r="E196" s="3"/>
    </row>
    <row r="197" ht="15">
      <c r="E197" s="3"/>
    </row>
    <row r="198" ht="15">
      <c r="E198" s="3"/>
    </row>
    <row r="199" ht="15">
      <c r="E199" s="3"/>
    </row>
    <row r="200" ht="15">
      <c r="E200" s="3"/>
    </row>
    <row r="201" ht="15">
      <c r="E201" s="3"/>
    </row>
    <row r="202" ht="15">
      <c r="E202" s="3"/>
    </row>
    <row r="203" ht="15">
      <c r="E203" s="3"/>
    </row>
    <row r="204" ht="15">
      <c r="E204" s="3"/>
    </row>
    <row r="205" ht="15">
      <c r="E205" s="3"/>
    </row>
    <row r="206" ht="15">
      <c r="E206" s="3"/>
    </row>
    <row r="207" ht="15">
      <c r="E207" s="3"/>
    </row>
    <row r="208" ht="15">
      <c r="E208" s="3"/>
    </row>
    <row r="209" ht="15">
      <c r="E209" s="3"/>
    </row>
    <row r="210" ht="15">
      <c r="E210" s="3"/>
    </row>
    <row r="211" ht="15">
      <c r="E211" s="3"/>
    </row>
    <row r="212" ht="15">
      <c r="E212" s="3"/>
    </row>
    <row r="213" ht="15">
      <c r="E213" s="3"/>
    </row>
    <row r="214" ht="15">
      <c r="E214" s="3"/>
    </row>
    <row r="215" ht="15">
      <c r="E215" s="3"/>
    </row>
    <row r="216" ht="15">
      <c r="E216" s="3"/>
    </row>
    <row r="217" ht="15">
      <c r="E217" s="3"/>
    </row>
    <row r="218" ht="15">
      <c r="E218" s="3"/>
    </row>
    <row r="219" ht="15">
      <c r="E219" s="5"/>
    </row>
    <row r="220" ht="15">
      <c r="E220" s="6"/>
    </row>
    <row r="221" ht="15">
      <c r="E221" s="5"/>
    </row>
    <row r="222" ht="15">
      <c r="E222" s="7"/>
    </row>
    <row r="223" ht="15">
      <c r="E223" s="7"/>
    </row>
    <row r="224" ht="15">
      <c r="E224" s="7"/>
    </row>
    <row r="225" ht="15">
      <c r="E225" s="7"/>
    </row>
    <row r="226" ht="15">
      <c r="E226" s="7"/>
    </row>
    <row r="227" ht="15">
      <c r="E227" s="7"/>
    </row>
    <row r="228" ht="15">
      <c r="E228" s="7"/>
    </row>
    <row r="229" ht="15">
      <c r="E229" s="7"/>
    </row>
    <row r="230" ht="15">
      <c r="E230" s="5"/>
    </row>
    <row r="231" ht="15">
      <c r="E231" s="7"/>
    </row>
    <row r="232" ht="15">
      <c r="E232" s="6"/>
    </row>
    <row r="233" ht="15">
      <c r="E233" s="7"/>
    </row>
    <row r="234" ht="15">
      <c r="E234" s="7"/>
    </row>
    <row r="235" ht="15">
      <c r="E235" s="5"/>
    </row>
    <row r="236" ht="15">
      <c r="E236" s="6"/>
    </row>
    <row r="237" ht="15">
      <c r="E237" s="7"/>
    </row>
    <row r="238" ht="15">
      <c r="E238" s="7"/>
    </row>
    <row r="239" ht="15">
      <c r="E239" s="7"/>
    </row>
    <row r="240" ht="15">
      <c r="E240" s="7"/>
    </row>
    <row r="241" ht="15">
      <c r="E241" s="7"/>
    </row>
    <row r="242" ht="15">
      <c r="E242" s="6"/>
    </row>
    <row r="243" ht="15">
      <c r="E243" s="7"/>
    </row>
    <row r="244" ht="15">
      <c r="E244" s="7"/>
    </row>
    <row r="245" ht="15">
      <c r="E245" s="5"/>
    </row>
    <row r="246" ht="15">
      <c r="E246" s="7"/>
    </row>
    <row r="247" ht="15">
      <c r="E247" s="5"/>
    </row>
    <row r="248" ht="15">
      <c r="E248" s="5"/>
    </row>
    <row r="249" ht="15">
      <c r="E249" s="5"/>
    </row>
    <row r="250" ht="15">
      <c r="E250" s="5"/>
    </row>
    <row r="251" ht="15">
      <c r="E251" s="7"/>
    </row>
    <row r="252" ht="15">
      <c r="E252" s="7"/>
    </row>
    <row r="253" ht="15">
      <c r="E253" s="7"/>
    </row>
    <row r="254" ht="15">
      <c r="E254" s="7"/>
    </row>
    <row r="255" ht="15">
      <c r="E255" s="6"/>
    </row>
    <row r="256" ht="15">
      <c r="E256" s="5"/>
    </row>
    <row r="257" ht="15">
      <c r="E257" s="5"/>
    </row>
    <row r="258" ht="15">
      <c r="E258" s="5"/>
    </row>
    <row r="259" ht="15">
      <c r="E259" s="5"/>
    </row>
    <row r="260" ht="15">
      <c r="E260" s="7"/>
    </row>
    <row r="261" ht="15">
      <c r="E261" s="6"/>
    </row>
    <row r="262" ht="15">
      <c r="E262" s="7"/>
    </row>
    <row r="263" ht="15">
      <c r="E263" s="6"/>
    </row>
    <row r="264" ht="15">
      <c r="E264" s="7"/>
    </row>
    <row r="265" ht="15">
      <c r="E265" s="5"/>
    </row>
    <row r="266" ht="15">
      <c r="E266" s="7"/>
    </row>
    <row r="267" ht="15">
      <c r="E267" s="7"/>
    </row>
    <row r="268" ht="15">
      <c r="E268" s="5"/>
    </row>
    <row r="269" ht="15">
      <c r="E269" s="7"/>
    </row>
    <row r="270" ht="15">
      <c r="E270" s="7"/>
    </row>
    <row r="271" ht="15">
      <c r="E271" s="7"/>
    </row>
    <row r="272" ht="15">
      <c r="E272" s="6"/>
    </row>
    <row r="273" ht="15">
      <c r="E273" s="7"/>
    </row>
    <row r="274" ht="15">
      <c r="E274" s="7"/>
    </row>
    <row r="275" ht="15">
      <c r="E275" s="7"/>
    </row>
    <row r="276" ht="15">
      <c r="E276" s="7"/>
    </row>
    <row r="277" ht="15">
      <c r="E277" s="6"/>
    </row>
    <row r="278" ht="15">
      <c r="E278" s="6"/>
    </row>
    <row r="279" ht="15">
      <c r="E279" s="5"/>
    </row>
    <row r="280" ht="15">
      <c r="E280" s="7"/>
    </row>
    <row r="281" ht="15">
      <c r="E281" s="6"/>
    </row>
    <row r="282" ht="15">
      <c r="E282" s="6"/>
    </row>
    <row r="283" ht="15">
      <c r="E283" s="6"/>
    </row>
    <row r="284" ht="15">
      <c r="E284" s="6"/>
    </row>
    <row r="285" ht="15">
      <c r="E285" s="5"/>
    </row>
    <row r="286" ht="15">
      <c r="E286" s="7"/>
    </row>
    <row r="287" ht="15">
      <c r="E287" s="3"/>
    </row>
    <row r="288" ht="15">
      <c r="E288" s="3"/>
    </row>
    <row r="289" ht="15">
      <c r="E289" s="3"/>
    </row>
    <row r="290" ht="15">
      <c r="E290" s="3"/>
    </row>
    <row r="291" ht="15">
      <c r="E291" s="3"/>
    </row>
    <row r="292" ht="15">
      <c r="E292" s="3"/>
    </row>
    <row r="293" ht="15">
      <c r="E293" s="3"/>
    </row>
    <row r="294" ht="15">
      <c r="E294" s="3"/>
    </row>
    <row r="295" ht="15">
      <c r="E295" s="3"/>
    </row>
    <row r="296" ht="15">
      <c r="E296" s="3"/>
    </row>
    <row r="297" ht="15">
      <c r="E297" s="3"/>
    </row>
    <row r="298" ht="15">
      <c r="E298" s="3"/>
    </row>
    <row r="299" ht="15">
      <c r="E299" s="3"/>
    </row>
    <row r="300" ht="15">
      <c r="E300" s="3"/>
    </row>
    <row r="301" ht="15">
      <c r="E301" s="3"/>
    </row>
    <row r="302" ht="15">
      <c r="E302" s="3"/>
    </row>
    <row r="303" ht="15">
      <c r="E303" s="3"/>
    </row>
    <row r="304" ht="15">
      <c r="E304" s="3"/>
    </row>
    <row r="305" ht="15">
      <c r="E305" s="3"/>
    </row>
    <row r="306" ht="15">
      <c r="E306" s="3"/>
    </row>
    <row r="307" ht="15">
      <c r="E307" s="3"/>
    </row>
    <row r="308" ht="15">
      <c r="E308" s="3"/>
    </row>
    <row r="309" ht="15">
      <c r="E309" s="3"/>
    </row>
    <row r="310" ht="15">
      <c r="E310" s="3"/>
    </row>
    <row r="311" ht="15">
      <c r="E311" s="3"/>
    </row>
    <row r="312" ht="15">
      <c r="E312" s="3"/>
    </row>
    <row r="313" ht="15">
      <c r="E313" s="3"/>
    </row>
    <row r="314" ht="15">
      <c r="E314" s="3"/>
    </row>
    <row r="315" ht="15">
      <c r="E315" s="3"/>
    </row>
    <row r="316" ht="15">
      <c r="E316" s="3"/>
    </row>
    <row r="317" ht="15">
      <c r="E317" s="3"/>
    </row>
    <row r="318" ht="15">
      <c r="E318" s="3"/>
    </row>
    <row r="319" ht="15">
      <c r="E319" s="3"/>
    </row>
    <row r="320" ht="15">
      <c r="E320" s="3"/>
    </row>
    <row r="321" ht="15">
      <c r="E321" s="3"/>
    </row>
    <row r="322" ht="15">
      <c r="E322" s="3"/>
    </row>
    <row r="323" ht="15">
      <c r="E323" s="3"/>
    </row>
    <row r="324" ht="15">
      <c r="E324" s="3"/>
    </row>
    <row r="325" ht="15">
      <c r="E325" s="3"/>
    </row>
    <row r="326" ht="15">
      <c r="E326" s="3"/>
    </row>
    <row r="327" ht="15">
      <c r="E327" s="3"/>
    </row>
    <row r="328" ht="15">
      <c r="E328" s="3"/>
    </row>
    <row r="329" ht="15">
      <c r="E329" s="3"/>
    </row>
    <row r="330" ht="15">
      <c r="E330" s="3"/>
    </row>
    <row r="331" ht="15">
      <c r="E331" s="3"/>
    </row>
    <row r="332" ht="15">
      <c r="E332" s="3"/>
    </row>
    <row r="333" ht="15">
      <c r="E333" s="3"/>
    </row>
    <row r="334" ht="15">
      <c r="E334" s="3"/>
    </row>
    <row r="335" ht="15">
      <c r="E335" s="3"/>
    </row>
    <row r="336" ht="15">
      <c r="E336" s="3"/>
    </row>
    <row r="337" ht="15">
      <c r="E337" s="3"/>
    </row>
    <row r="338" ht="15">
      <c r="E338" s="3"/>
    </row>
    <row r="339" ht="15">
      <c r="E339" s="3"/>
    </row>
    <row r="340" ht="15">
      <c r="E340" s="3"/>
    </row>
    <row r="341" ht="15">
      <c r="E341" s="3"/>
    </row>
    <row r="342" ht="15">
      <c r="E342" s="3"/>
    </row>
    <row r="343" ht="15">
      <c r="E343" s="3"/>
    </row>
    <row r="344" ht="15">
      <c r="E344" s="3"/>
    </row>
    <row r="345" ht="15">
      <c r="E345" s="3"/>
    </row>
    <row r="346" ht="15">
      <c r="E346" s="3"/>
    </row>
    <row r="347" ht="15">
      <c r="E347" s="3"/>
    </row>
    <row r="348" ht="15">
      <c r="E348" s="3"/>
    </row>
    <row r="349" ht="15">
      <c r="E349" s="3"/>
    </row>
    <row r="350" ht="15">
      <c r="E350" s="3"/>
    </row>
    <row r="351" ht="15">
      <c r="E351" s="3"/>
    </row>
    <row r="352" ht="15">
      <c r="E352" s="3"/>
    </row>
    <row r="353" ht="15">
      <c r="E353" s="3"/>
    </row>
    <row r="354" ht="15">
      <c r="E354" s="3"/>
    </row>
    <row r="355" ht="15">
      <c r="E355" s="3"/>
    </row>
    <row r="356" ht="15">
      <c r="E356" s="3"/>
    </row>
    <row r="357" ht="15">
      <c r="E357" s="3"/>
    </row>
    <row r="358" ht="15">
      <c r="E358" s="3"/>
    </row>
    <row r="359" ht="15">
      <c r="E359" s="3"/>
    </row>
    <row r="360" ht="15">
      <c r="E360" s="3"/>
    </row>
    <row r="361" ht="15">
      <c r="E361" s="3"/>
    </row>
    <row r="362" ht="15">
      <c r="E362" s="3"/>
    </row>
    <row r="363" ht="15">
      <c r="E363" s="3"/>
    </row>
    <row r="364" ht="15">
      <c r="E364" s="3"/>
    </row>
    <row r="365" ht="15">
      <c r="E365" s="3"/>
    </row>
    <row r="366" ht="15">
      <c r="E366" s="3"/>
    </row>
    <row r="367" ht="15">
      <c r="E367" s="3"/>
    </row>
    <row r="368" ht="15">
      <c r="E368" s="3"/>
    </row>
    <row r="369" ht="15">
      <c r="E369" s="3"/>
    </row>
    <row r="370" ht="15">
      <c r="E370" s="3"/>
    </row>
    <row r="371" ht="15">
      <c r="E371" s="3"/>
    </row>
    <row r="372" ht="15">
      <c r="E372" s="3"/>
    </row>
    <row r="373" ht="15">
      <c r="E373" s="3"/>
    </row>
    <row r="374" ht="15">
      <c r="E374" s="3"/>
    </row>
    <row r="375" ht="15">
      <c r="E375" s="3"/>
    </row>
    <row r="376" ht="15">
      <c r="E376" s="3"/>
    </row>
    <row r="377" ht="15">
      <c r="E377" s="3"/>
    </row>
    <row r="378" ht="15">
      <c r="E378" s="3"/>
    </row>
    <row r="379" ht="15">
      <c r="E379" s="3"/>
    </row>
    <row r="380" ht="15">
      <c r="E380" s="3"/>
    </row>
    <row r="381" ht="15">
      <c r="E381" s="3"/>
    </row>
    <row r="382" ht="15">
      <c r="E382" s="3"/>
    </row>
    <row r="383" ht="15">
      <c r="E383" s="3"/>
    </row>
    <row r="384" ht="15">
      <c r="E384" s="3"/>
    </row>
    <row r="385" ht="15">
      <c r="E385" s="3"/>
    </row>
    <row r="386" ht="15">
      <c r="E386" s="3"/>
    </row>
    <row r="387" ht="15">
      <c r="E387" s="3"/>
    </row>
    <row r="388" ht="15">
      <c r="E388" s="3"/>
    </row>
    <row r="389" ht="15">
      <c r="E389" s="3"/>
    </row>
    <row r="390" ht="15">
      <c r="E390" s="3"/>
    </row>
    <row r="391" ht="15">
      <c r="E391" s="3"/>
    </row>
    <row r="392" ht="15">
      <c r="E392" s="3"/>
    </row>
    <row r="393" ht="15">
      <c r="E393" s="3"/>
    </row>
    <row r="394" ht="15">
      <c r="E394" s="3"/>
    </row>
    <row r="395" ht="15">
      <c r="E395" s="3"/>
    </row>
    <row r="396" ht="15">
      <c r="E396" s="3"/>
    </row>
    <row r="397" ht="15">
      <c r="E397" s="3"/>
    </row>
    <row r="398" ht="15">
      <c r="E398" s="3"/>
    </row>
    <row r="399" ht="15">
      <c r="E399" s="3"/>
    </row>
    <row r="400" ht="15">
      <c r="E400" s="3"/>
    </row>
    <row r="401" ht="15">
      <c r="E401" s="3"/>
    </row>
    <row r="402" ht="15">
      <c r="E402" s="3"/>
    </row>
    <row r="403" ht="15">
      <c r="E403" s="3"/>
    </row>
    <row r="404" ht="15">
      <c r="E404" s="3"/>
    </row>
    <row r="405" ht="15">
      <c r="E405" s="3"/>
    </row>
    <row r="406" ht="15">
      <c r="E406" s="3"/>
    </row>
    <row r="407" ht="15">
      <c r="E407" s="3"/>
    </row>
    <row r="408" ht="15">
      <c r="E408" s="3"/>
    </row>
    <row r="409" ht="15">
      <c r="E409" s="3"/>
    </row>
    <row r="410" ht="15">
      <c r="E410" s="3"/>
    </row>
    <row r="411" ht="15">
      <c r="E411" s="3"/>
    </row>
    <row r="412" ht="15">
      <c r="E412" s="3"/>
    </row>
    <row r="413" ht="15">
      <c r="E413" s="3"/>
    </row>
    <row r="414" ht="15">
      <c r="E414" s="3"/>
    </row>
    <row r="415" ht="15">
      <c r="E415" s="3"/>
    </row>
    <row r="416" ht="15">
      <c r="E416" s="3"/>
    </row>
    <row r="417" ht="15">
      <c r="E417" s="3"/>
    </row>
    <row r="418" ht="15">
      <c r="E418" s="3"/>
    </row>
    <row r="419" ht="15">
      <c r="E419" s="3"/>
    </row>
    <row r="420" ht="15">
      <c r="E420" s="3"/>
    </row>
    <row r="421" ht="15">
      <c r="E421" s="3"/>
    </row>
    <row r="422" ht="15">
      <c r="E422" s="4"/>
    </row>
    <row r="423" ht="15">
      <c r="E423" s="8"/>
    </row>
    <row r="424" ht="15">
      <c r="E424" s="4"/>
    </row>
    <row r="425" ht="15">
      <c r="E425" s="3"/>
    </row>
    <row r="426" ht="15">
      <c r="E426" s="8"/>
    </row>
    <row r="427" ht="15">
      <c r="E427" s="8"/>
    </row>
    <row r="428" ht="15">
      <c r="E428" s="8"/>
    </row>
    <row r="429" ht="15">
      <c r="E429" s="8"/>
    </row>
    <row r="430" ht="15">
      <c r="E430" s="3"/>
    </row>
    <row r="431" ht="15">
      <c r="E431" s="8"/>
    </row>
    <row r="432" ht="15">
      <c r="E432" s="8"/>
    </row>
    <row r="433" ht="15">
      <c r="E433" s="8"/>
    </row>
    <row r="434" ht="15">
      <c r="E434" s="3"/>
    </row>
    <row r="435" ht="15">
      <c r="E435" s="8"/>
    </row>
    <row r="436" ht="15">
      <c r="E436" s="8"/>
    </row>
    <row r="437" ht="15">
      <c r="E437" s="8"/>
    </row>
    <row r="438" ht="15">
      <c r="E438" s="3"/>
    </row>
    <row r="439" ht="15">
      <c r="E439" s="3"/>
    </row>
    <row r="440" ht="15">
      <c r="E440" s="8"/>
    </row>
    <row r="441" ht="15">
      <c r="E441" s="8"/>
    </row>
    <row r="442" ht="15">
      <c r="E442" s="8"/>
    </row>
    <row r="443" ht="15">
      <c r="E443" s="4"/>
    </row>
    <row r="444" ht="15">
      <c r="E444" s="3"/>
    </row>
    <row r="445" ht="15">
      <c r="E445" s="4"/>
    </row>
    <row r="446" ht="15">
      <c r="E446" s="3"/>
    </row>
    <row r="447" ht="15">
      <c r="E447" s="8"/>
    </row>
    <row r="448" ht="15">
      <c r="E448" s="3"/>
    </row>
    <row r="449" ht="15">
      <c r="E449" s="8"/>
    </row>
    <row r="450" ht="15">
      <c r="E450" s="3"/>
    </row>
    <row r="451" ht="15">
      <c r="E451" s="8"/>
    </row>
    <row r="452" ht="15">
      <c r="E452" s="8"/>
    </row>
    <row r="453" ht="15">
      <c r="E453" s="8"/>
    </row>
    <row r="454" ht="15">
      <c r="E454" s="4"/>
    </row>
    <row r="455" ht="15">
      <c r="E455" s="8"/>
    </row>
    <row r="456" ht="15">
      <c r="E456" s="4"/>
    </row>
    <row r="457" ht="15">
      <c r="E457" s="3"/>
    </row>
    <row r="458" ht="15">
      <c r="E458" s="3"/>
    </row>
    <row r="459" ht="15">
      <c r="E459" s="3"/>
    </row>
    <row r="460" ht="15">
      <c r="E460" s="8"/>
    </row>
    <row r="461" ht="15">
      <c r="E461" s="8"/>
    </row>
    <row r="462" ht="15">
      <c r="E462" s="4"/>
    </row>
    <row r="463" ht="15">
      <c r="E463" s="4"/>
    </row>
    <row r="464" ht="15">
      <c r="E464" s="4"/>
    </row>
    <row r="465" ht="15">
      <c r="E465" s="8"/>
    </row>
    <row r="466" ht="15">
      <c r="E466" s="4"/>
    </row>
    <row r="467" ht="15">
      <c r="E467" s="8"/>
    </row>
    <row r="468" ht="15">
      <c r="E468" s="8"/>
    </row>
    <row r="469" ht="15">
      <c r="E469" s="3"/>
    </row>
    <row r="470" ht="15">
      <c r="E470" s="4"/>
    </row>
    <row r="471" ht="15">
      <c r="E471" s="8"/>
    </row>
    <row r="472" ht="15">
      <c r="E472" s="4"/>
    </row>
    <row r="473" ht="15">
      <c r="E473" s="8"/>
    </row>
    <row r="474" ht="15">
      <c r="E474" s="4"/>
    </row>
    <row r="475" ht="15">
      <c r="E475" s="8"/>
    </row>
    <row r="476" ht="15">
      <c r="E476" s="8"/>
    </row>
    <row r="477" ht="15">
      <c r="E477" s="8"/>
    </row>
    <row r="478" ht="15">
      <c r="E478" s="4"/>
    </row>
    <row r="479" ht="15">
      <c r="E479" s="3"/>
    </row>
    <row r="480" ht="15">
      <c r="E480" s="3"/>
    </row>
    <row r="481" ht="15">
      <c r="E481" s="8"/>
    </row>
    <row r="482" ht="15">
      <c r="E482" s="8"/>
    </row>
    <row r="483" ht="15">
      <c r="E483" s="8"/>
    </row>
    <row r="484" ht="15">
      <c r="E484" s="8"/>
    </row>
    <row r="485" ht="15">
      <c r="E485" s="8"/>
    </row>
    <row r="486" ht="15">
      <c r="E486" s="8"/>
    </row>
    <row r="487" ht="15">
      <c r="E487" s="8"/>
    </row>
    <row r="488" ht="15">
      <c r="E488" s="8"/>
    </row>
    <row r="489" ht="15">
      <c r="E489" s="8"/>
    </row>
    <row r="490" ht="15">
      <c r="E490" s="8"/>
    </row>
    <row r="491" ht="15">
      <c r="E491" s="4"/>
    </row>
    <row r="492" ht="15">
      <c r="E492" s="4"/>
    </row>
    <row r="493" ht="15">
      <c r="E493" s="8"/>
    </row>
    <row r="494" ht="15">
      <c r="E494" s="3"/>
    </row>
    <row r="495" ht="15">
      <c r="E495" s="4"/>
    </row>
    <row r="496" ht="15">
      <c r="E496" s="4"/>
    </row>
    <row r="497" ht="15">
      <c r="E497" s="8"/>
    </row>
    <row r="498" ht="15">
      <c r="E498" s="8"/>
    </row>
    <row r="499" ht="15">
      <c r="E499" s="8"/>
    </row>
    <row r="500" ht="15">
      <c r="E500" s="8"/>
    </row>
    <row r="501" ht="15">
      <c r="E501" s="4"/>
    </row>
    <row r="502" ht="15">
      <c r="E502" s="4"/>
    </row>
  </sheetData>
  <sheetProtection sheet="1" selectLockedCells="1"/>
  <mergeCells count="1">
    <mergeCell ref="B2:I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N60"/>
  <sheetViews>
    <sheetView showGridLines="0" zoomScalePageLayoutView="0" workbookViewId="0" topLeftCell="A1">
      <selection activeCell="C9" sqref="C9"/>
    </sheetView>
  </sheetViews>
  <sheetFormatPr defaultColWidth="9.140625" defaultRowHeight="15"/>
  <cols>
    <col min="1" max="1" width="1.421875" style="0" customWidth="1"/>
    <col min="2" max="2" width="17.140625" style="0" customWidth="1"/>
    <col min="3" max="3" width="9.421875" style="0" customWidth="1"/>
    <col min="4" max="4" width="10.00390625" style="0" customWidth="1"/>
    <col min="6" max="6" width="21.7109375" style="0" customWidth="1"/>
    <col min="7" max="8" width="10.00390625" style="0" customWidth="1"/>
    <col min="9" max="9" width="9.28125" style="0" customWidth="1"/>
    <col min="10" max="10" width="20.8515625" style="0" customWidth="1"/>
    <col min="11" max="11" width="9.57421875" style="0" customWidth="1"/>
    <col min="12" max="12" width="10.00390625" style="0" customWidth="1"/>
  </cols>
  <sheetData>
    <row r="1" spans="1:14" ht="1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37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2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1"/>
      <c r="M4" s="81"/>
      <c r="N4" s="81"/>
    </row>
    <row r="5" spans="1:14" ht="21">
      <c r="A5" s="81"/>
      <c r="B5" s="81" t="s">
        <v>78</v>
      </c>
      <c r="C5" s="81" t="s">
        <v>107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35.25" customHeight="1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5">
      <c r="A7" s="81"/>
      <c r="B7" s="186" t="s">
        <v>17</v>
      </c>
      <c r="C7" s="187" t="s">
        <v>116</v>
      </c>
      <c r="D7" s="188"/>
      <c r="E7" s="81"/>
      <c r="F7" s="112" t="s">
        <v>18</v>
      </c>
      <c r="G7" s="166" t="s">
        <v>116</v>
      </c>
      <c r="H7" s="167"/>
      <c r="I7" s="81"/>
      <c r="J7" s="112" t="s">
        <v>19</v>
      </c>
      <c r="K7" s="166" t="s">
        <v>116</v>
      </c>
      <c r="L7" s="167"/>
      <c r="M7" s="81"/>
      <c r="N7" s="81"/>
    </row>
    <row r="8" spans="1:14" ht="15.75" thickBot="1">
      <c r="A8" s="81"/>
      <c r="B8" s="183" t="s">
        <v>86</v>
      </c>
      <c r="C8" s="184" t="s">
        <v>102</v>
      </c>
      <c r="D8" s="185" t="s">
        <v>101</v>
      </c>
      <c r="E8" s="81"/>
      <c r="F8" s="168" t="s">
        <v>76</v>
      </c>
      <c r="G8" s="168" t="s">
        <v>102</v>
      </c>
      <c r="H8" s="168" t="s">
        <v>101</v>
      </c>
      <c r="I8" s="81"/>
      <c r="J8" s="168" t="s">
        <v>77</v>
      </c>
      <c r="K8" s="168" t="s">
        <v>102</v>
      </c>
      <c r="L8" s="168" t="s">
        <v>101</v>
      </c>
      <c r="M8" s="81"/>
      <c r="N8" s="81"/>
    </row>
    <row r="9" spans="1:14" ht="15">
      <c r="A9" s="81"/>
      <c r="B9" s="181" t="s">
        <v>92</v>
      </c>
      <c r="C9" s="182">
        <v>48</v>
      </c>
      <c r="D9" s="89">
        <v>37</v>
      </c>
      <c r="E9" s="81"/>
      <c r="F9" s="83" t="s">
        <v>55</v>
      </c>
      <c r="G9" s="88">
        <v>50</v>
      </c>
      <c r="H9" s="89"/>
      <c r="I9" s="81"/>
      <c r="J9" s="83" t="s">
        <v>5</v>
      </c>
      <c r="K9" s="88">
        <v>48</v>
      </c>
      <c r="L9" s="89"/>
      <c r="M9" s="81"/>
      <c r="N9" s="81"/>
    </row>
    <row r="10" spans="1:14" ht="15">
      <c r="A10" s="81"/>
      <c r="B10" s="83" t="s">
        <v>79</v>
      </c>
      <c r="C10" s="90">
        <v>47</v>
      </c>
      <c r="D10" s="89">
        <v>37</v>
      </c>
      <c r="E10" s="81"/>
      <c r="F10" s="85" t="s">
        <v>47</v>
      </c>
      <c r="G10" s="90">
        <v>46</v>
      </c>
      <c r="H10" s="90"/>
      <c r="I10" s="81"/>
      <c r="J10" s="83" t="s">
        <v>83</v>
      </c>
      <c r="K10" s="90">
        <v>58</v>
      </c>
      <c r="L10" s="90"/>
      <c r="M10" s="81"/>
      <c r="N10" s="81"/>
    </row>
    <row r="11" spans="1:14" ht="15">
      <c r="A11" s="81"/>
      <c r="B11" s="83" t="s">
        <v>80</v>
      </c>
      <c r="C11" s="90">
        <v>50</v>
      </c>
      <c r="D11" s="90">
        <v>38</v>
      </c>
      <c r="E11" s="81"/>
      <c r="F11" s="83" t="s">
        <v>52</v>
      </c>
      <c r="G11" s="90">
        <v>49</v>
      </c>
      <c r="H11" s="90"/>
      <c r="I11" s="81"/>
      <c r="J11" s="83" t="s">
        <v>87</v>
      </c>
      <c r="K11" s="90">
        <v>46</v>
      </c>
      <c r="L11" s="90"/>
      <c r="M11" s="81"/>
      <c r="N11" s="81"/>
    </row>
    <row r="12" spans="1:14" ht="15">
      <c r="A12" s="81"/>
      <c r="B12" s="83" t="s">
        <v>82</v>
      </c>
      <c r="C12" s="90">
        <v>26</v>
      </c>
      <c r="D12" s="90">
        <v>24</v>
      </c>
      <c r="E12" s="81"/>
      <c r="F12" s="83" t="s">
        <v>48</v>
      </c>
      <c r="G12" s="90">
        <v>48</v>
      </c>
      <c r="H12" s="90"/>
      <c r="I12" s="81"/>
      <c r="J12" s="83" t="s">
        <v>84</v>
      </c>
      <c r="K12" s="90">
        <v>46</v>
      </c>
      <c r="L12" s="90"/>
      <c r="M12" s="81"/>
      <c r="N12" s="81"/>
    </row>
    <row r="13" spans="1:14" ht="15">
      <c r="A13" s="81"/>
      <c r="B13" s="83" t="s">
        <v>81</v>
      </c>
      <c r="C13" s="90">
        <v>43</v>
      </c>
      <c r="D13" s="90"/>
      <c r="E13" s="81"/>
      <c r="F13" s="83" t="s">
        <v>56</v>
      </c>
      <c r="G13" s="90">
        <v>46</v>
      </c>
      <c r="H13" s="90"/>
      <c r="I13" s="81"/>
      <c r="J13" s="83" t="s">
        <v>72</v>
      </c>
      <c r="K13" s="90">
        <v>48</v>
      </c>
      <c r="L13" s="90"/>
      <c r="M13" s="81"/>
      <c r="N13" s="81"/>
    </row>
    <row r="14" spans="1:14" ht="15.75" thickBot="1">
      <c r="A14" s="81"/>
      <c r="B14" s="93" t="s">
        <v>104</v>
      </c>
      <c r="C14" s="92"/>
      <c r="D14" s="92"/>
      <c r="E14" s="81"/>
      <c r="F14" s="83" t="s">
        <v>49</v>
      </c>
      <c r="G14" s="90"/>
      <c r="H14" s="90"/>
      <c r="I14" s="81"/>
      <c r="J14" s="83" t="s">
        <v>65</v>
      </c>
      <c r="K14" s="90">
        <v>47</v>
      </c>
      <c r="L14" s="90"/>
      <c r="M14" s="81"/>
      <c r="N14" s="81"/>
    </row>
    <row r="15" spans="1:14" ht="15">
      <c r="A15" s="81"/>
      <c r="B15" s="81"/>
      <c r="C15" s="81"/>
      <c r="D15" s="81"/>
      <c r="E15" s="81"/>
      <c r="F15" s="83" t="s">
        <v>50</v>
      </c>
      <c r="G15" s="90"/>
      <c r="H15" s="90"/>
      <c r="I15" s="81"/>
      <c r="J15" s="83" t="s">
        <v>73</v>
      </c>
      <c r="K15" s="90">
        <v>50</v>
      </c>
      <c r="L15" s="90"/>
      <c r="M15" s="81"/>
      <c r="N15" s="81"/>
    </row>
    <row r="16" spans="1:14" ht="15">
      <c r="A16" s="81"/>
      <c r="B16" s="81"/>
      <c r="C16" s="81"/>
      <c r="D16" s="81"/>
      <c r="E16" s="81"/>
      <c r="F16" s="83" t="s">
        <v>51</v>
      </c>
      <c r="G16" s="90"/>
      <c r="H16" s="90"/>
      <c r="I16" s="81"/>
      <c r="J16" s="83" t="s">
        <v>85</v>
      </c>
      <c r="K16" s="90">
        <v>47</v>
      </c>
      <c r="L16" s="90"/>
      <c r="M16" s="81"/>
      <c r="N16" s="81"/>
    </row>
    <row r="17" spans="1:14" ht="15">
      <c r="A17" s="81"/>
      <c r="B17" s="81"/>
      <c r="C17" s="81"/>
      <c r="D17" s="81"/>
      <c r="E17" s="81"/>
      <c r="F17" s="83" t="s">
        <v>53</v>
      </c>
      <c r="G17" s="90"/>
      <c r="H17" s="90"/>
      <c r="I17" s="81"/>
      <c r="J17" s="83" t="s">
        <v>62</v>
      </c>
      <c r="K17" s="90">
        <v>50</v>
      </c>
      <c r="L17" s="90"/>
      <c r="M17" s="81"/>
      <c r="N17" s="81"/>
    </row>
    <row r="18" spans="1:14" ht="15">
      <c r="A18" s="81"/>
      <c r="B18" s="81"/>
      <c r="C18" s="81"/>
      <c r="D18" s="81"/>
      <c r="E18" s="81"/>
      <c r="F18" s="83" t="s">
        <v>54</v>
      </c>
      <c r="G18" s="90"/>
      <c r="H18" s="90"/>
      <c r="I18" s="81"/>
      <c r="J18" s="85" t="s">
        <v>60</v>
      </c>
      <c r="K18" s="90"/>
      <c r="L18" s="90"/>
      <c r="M18" s="81"/>
      <c r="N18" s="81"/>
    </row>
    <row r="19" spans="1:14" ht="15">
      <c r="A19" s="81"/>
      <c r="B19" s="81"/>
      <c r="C19" s="81"/>
      <c r="D19" s="81"/>
      <c r="E19" s="81"/>
      <c r="F19" s="83" t="s">
        <v>57</v>
      </c>
      <c r="G19" s="90"/>
      <c r="H19" s="90"/>
      <c r="I19" s="81"/>
      <c r="J19" s="83" t="s">
        <v>61</v>
      </c>
      <c r="K19" s="90"/>
      <c r="L19" s="90"/>
      <c r="M19" s="81"/>
      <c r="N19" s="81"/>
    </row>
    <row r="20" spans="1:14" ht="15">
      <c r="A20" s="81"/>
      <c r="B20" s="81"/>
      <c r="C20" s="81"/>
      <c r="D20" s="81"/>
      <c r="E20" s="81"/>
      <c r="F20" s="83" t="s">
        <v>58</v>
      </c>
      <c r="G20" s="90"/>
      <c r="H20" s="90"/>
      <c r="I20" s="81"/>
      <c r="J20" s="83" t="s">
        <v>63</v>
      </c>
      <c r="K20" s="90"/>
      <c r="L20" s="90"/>
      <c r="M20" s="81"/>
      <c r="N20" s="81"/>
    </row>
    <row r="21" spans="1:14" ht="15">
      <c r="A21" s="81"/>
      <c r="B21" s="81"/>
      <c r="C21" s="81"/>
      <c r="D21" s="81"/>
      <c r="E21" s="81"/>
      <c r="F21" s="83" t="s">
        <v>59</v>
      </c>
      <c r="G21" s="90"/>
      <c r="H21" s="90"/>
      <c r="I21" s="81"/>
      <c r="J21" s="83" t="s">
        <v>64</v>
      </c>
      <c r="K21" s="90"/>
      <c r="L21" s="90"/>
      <c r="M21" s="81"/>
      <c r="N21" s="81"/>
    </row>
    <row r="22" spans="1:14" ht="15">
      <c r="A22" s="81"/>
      <c r="B22" s="81"/>
      <c r="C22" s="81"/>
      <c r="D22" s="81"/>
      <c r="E22" s="81"/>
      <c r="F22" s="83"/>
      <c r="G22" s="90"/>
      <c r="H22" s="90"/>
      <c r="I22" s="81"/>
      <c r="J22" s="83" t="s">
        <v>66</v>
      </c>
      <c r="K22" s="90"/>
      <c r="L22" s="90"/>
      <c r="M22" s="81"/>
      <c r="N22" s="81"/>
    </row>
    <row r="23" spans="1:14" ht="15">
      <c r="A23" s="81"/>
      <c r="B23" s="81"/>
      <c r="C23" s="81"/>
      <c r="D23" s="81"/>
      <c r="E23" s="81"/>
      <c r="F23" s="83"/>
      <c r="G23" s="90"/>
      <c r="H23" s="90"/>
      <c r="I23" s="81"/>
      <c r="J23" s="83" t="s">
        <v>61</v>
      </c>
      <c r="K23" s="90"/>
      <c r="L23" s="90"/>
      <c r="M23" s="81"/>
      <c r="N23" s="81"/>
    </row>
    <row r="24" spans="1:14" ht="15">
      <c r="A24" s="81"/>
      <c r="B24" s="81"/>
      <c r="C24" s="81"/>
      <c r="D24" s="81"/>
      <c r="E24" s="81"/>
      <c r="F24" s="85"/>
      <c r="G24" s="90"/>
      <c r="H24" s="90"/>
      <c r="I24" s="81"/>
      <c r="J24" s="83" t="s">
        <v>67</v>
      </c>
      <c r="K24" s="90"/>
      <c r="L24" s="90"/>
      <c r="M24" s="81"/>
      <c r="N24" s="81"/>
    </row>
    <row r="25" spans="1:14" ht="15">
      <c r="A25" s="81"/>
      <c r="B25" s="81"/>
      <c r="C25" s="81"/>
      <c r="D25" s="81"/>
      <c r="E25" s="81"/>
      <c r="F25" s="83"/>
      <c r="G25" s="90"/>
      <c r="H25" s="90"/>
      <c r="I25" s="81"/>
      <c r="J25" s="83" t="s">
        <v>68</v>
      </c>
      <c r="K25" s="90"/>
      <c r="L25" s="90"/>
      <c r="M25" s="81"/>
      <c r="N25" s="81"/>
    </row>
    <row r="26" spans="1:14" ht="15">
      <c r="A26" s="81"/>
      <c r="B26" s="81"/>
      <c r="C26" s="81"/>
      <c r="D26" s="81"/>
      <c r="E26" s="81"/>
      <c r="F26" s="83"/>
      <c r="G26" s="90"/>
      <c r="H26" s="90"/>
      <c r="I26" s="81"/>
      <c r="J26" s="83" t="s">
        <v>69</v>
      </c>
      <c r="K26" s="90"/>
      <c r="L26" s="90"/>
      <c r="M26" s="81"/>
      <c r="N26" s="81"/>
    </row>
    <row r="27" spans="1:14" ht="15">
      <c r="A27" s="81"/>
      <c r="B27" s="81"/>
      <c r="C27" s="81"/>
      <c r="D27" s="81"/>
      <c r="E27" s="81"/>
      <c r="F27" s="83"/>
      <c r="G27" s="90"/>
      <c r="H27" s="90"/>
      <c r="I27" s="81"/>
      <c r="J27" s="83" t="s">
        <v>70</v>
      </c>
      <c r="K27" s="90"/>
      <c r="L27" s="90"/>
      <c r="M27" s="81"/>
      <c r="N27" s="81"/>
    </row>
    <row r="28" spans="1:14" ht="15">
      <c r="A28" s="81"/>
      <c r="B28" s="81"/>
      <c r="C28" s="81"/>
      <c r="D28" s="81"/>
      <c r="E28" s="81"/>
      <c r="F28" s="83"/>
      <c r="G28" s="90"/>
      <c r="H28" s="90"/>
      <c r="I28" s="81"/>
      <c r="J28" s="83" t="s">
        <v>71</v>
      </c>
      <c r="K28" s="90"/>
      <c r="L28" s="90"/>
      <c r="M28" s="81"/>
      <c r="N28" s="81"/>
    </row>
    <row r="29" spans="1:14" ht="15">
      <c r="A29" s="81"/>
      <c r="B29" s="81"/>
      <c r="C29" s="81"/>
      <c r="D29" s="81"/>
      <c r="E29" s="81"/>
      <c r="F29" s="83"/>
      <c r="G29" s="90"/>
      <c r="H29" s="90"/>
      <c r="I29" s="81"/>
      <c r="J29" s="83" t="s">
        <v>74</v>
      </c>
      <c r="K29" s="90"/>
      <c r="L29" s="90"/>
      <c r="M29" s="81"/>
      <c r="N29" s="81"/>
    </row>
    <row r="30" spans="1:14" ht="15">
      <c r="A30" s="81"/>
      <c r="B30" s="81"/>
      <c r="C30" s="81"/>
      <c r="D30" s="81"/>
      <c r="E30" s="81"/>
      <c r="F30" s="83"/>
      <c r="G30" s="90"/>
      <c r="H30" s="90"/>
      <c r="I30" s="81"/>
      <c r="J30" s="83" t="s">
        <v>75</v>
      </c>
      <c r="K30" s="90"/>
      <c r="L30" s="90"/>
      <c r="M30" s="81"/>
      <c r="N30" s="81"/>
    </row>
    <row r="31" spans="1:14" ht="15">
      <c r="A31" s="81"/>
      <c r="B31" s="81"/>
      <c r="C31" s="81"/>
      <c r="D31" s="81"/>
      <c r="E31" s="81"/>
      <c r="F31" s="83"/>
      <c r="G31" s="90"/>
      <c r="H31" s="90"/>
      <c r="I31" s="81"/>
      <c r="J31" s="83"/>
      <c r="K31" s="90"/>
      <c r="L31" s="90"/>
      <c r="M31" s="81"/>
      <c r="N31" s="81"/>
    </row>
    <row r="32" spans="1:14" ht="15">
      <c r="A32" s="81"/>
      <c r="B32" s="81"/>
      <c r="C32" s="81"/>
      <c r="D32" s="81"/>
      <c r="E32" s="81"/>
      <c r="F32" s="83"/>
      <c r="G32" s="90"/>
      <c r="H32" s="90"/>
      <c r="I32" s="81"/>
      <c r="J32" s="83"/>
      <c r="K32" s="90"/>
      <c r="L32" s="90"/>
      <c r="M32" s="81"/>
      <c r="N32" s="81"/>
    </row>
    <row r="33" spans="1:14" ht="15">
      <c r="A33" s="81"/>
      <c r="B33" s="81"/>
      <c r="C33" s="81"/>
      <c r="D33" s="81"/>
      <c r="E33" s="81"/>
      <c r="F33" s="83"/>
      <c r="G33" s="90"/>
      <c r="H33" s="90"/>
      <c r="I33" s="81"/>
      <c r="J33" s="83"/>
      <c r="K33" s="90"/>
      <c r="L33" s="90"/>
      <c r="M33" s="81"/>
      <c r="N33" s="81"/>
    </row>
    <row r="34" spans="1:14" ht="15">
      <c r="A34" s="81"/>
      <c r="B34" s="81"/>
      <c r="C34" s="81"/>
      <c r="D34" s="81"/>
      <c r="E34" s="81"/>
      <c r="F34" s="83"/>
      <c r="G34" s="90"/>
      <c r="H34" s="90"/>
      <c r="I34" s="81"/>
      <c r="J34" s="83"/>
      <c r="K34" s="90"/>
      <c r="L34" s="90"/>
      <c r="M34" s="81"/>
      <c r="N34" s="81"/>
    </row>
    <row r="35" spans="1:14" ht="15">
      <c r="A35" s="81"/>
      <c r="B35" s="81"/>
      <c r="C35" s="81"/>
      <c r="D35" s="81"/>
      <c r="E35" s="81"/>
      <c r="F35" s="83"/>
      <c r="G35" s="90"/>
      <c r="H35" s="90"/>
      <c r="I35" s="81"/>
      <c r="J35" s="83"/>
      <c r="K35" s="90"/>
      <c r="L35" s="90"/>
      <c r="M35" s="81"/>
      <c r="N35" s="81"/>
    </row>
    <row r="36" spans="1:14" ht="15">
      <c r="A36" s="81"/>
      <c r="B36" s="81"/>
      <c r="C36" s="81"/>
      <c r="D36" s="81"/>
      <c r="E36" s="81"/>
      <c r="F36" s="83"/>
      <c r="G36" s="90"/>
      <c r="H36" s="90"/>
      <c r="I36" s="81"/>
      <c r="J36" s="83"/>
      <c r="K36" s="90"/>
      <c r="L36" s="90"/>
      <c r="M36" s="81"/>
      <c r="N36" s="81"/>
    </row>
    <row r="37" spans="1:14" ht="15">
      <c r="A37" s="81"/>
      <c r="B37" s="81"/>
      <c r="C37" s="81"/>
      <c r="D37" s="81"/>
      <c r="E37" s="81"/>
      <c r="F37" s="83"/>
      <c r="G37" s="90"/>
      <c r="H37" s="90"/>
      <c r="I37" s="81"/>
      <c r="J37" s="83"/>
      <c r="K37" s="90"/>
      <c r="L37" s="90"/>
      <c r="M37" s="81"/>
      <c r="N37" s="81"/>
    </row>
    <row r="38" spans="1:14" ht="15.75" thickBot="1">
      <c r="A38" s="81"/>
      <c r="B38" s="81"/>
      <c r="C38" s="81"/>
      <c r="D38" s="81"/>
      <c r="E38" s="81"/>
      <c r="F38" s="84"/>
      <c r="G38" s="91"/>
      <c r="H38" s="91"/>
      <c r="I38" s="81"/>
      <c r="J38" s="84"/>
      <c r="K38" s="91"/>
      <c r="L38" s="91"/>
      <c r="M38" s="81"/>
      <c r="N38" s="81"/>
    </row>
    <row r="39" spans="1:14" ht="1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ht="1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ht="1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ht="1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1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 ht="1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4" ht="1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 ht="1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ht="1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ht="1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ht="1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 ht="1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4" ht="1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ht="1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1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ht="1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4" ht="1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spans="1:14" ht="1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1:14" ht="1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 ht="1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 ht="1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</sheetData>
  <sheetProtection sheet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8"/>
  </sheetPr>
  <dimension ref="A3:I5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4.8515625" style="39" customWidth="1"/>
    <col min="2" max="2" width="8.421875" style="39" customWidth="1"/>
    <col min="3" max="3" width="26.421875" style="39" customWidth="1"/>
    <col min="4" max="4" width="18.28125" style="39" customWidth="1"/>
    <col min="5" max="5" width="17.421875" style="39" customWidth="1"/>
    <col min="6" max="6" width="16.8515625" style="39" customWidth="1"/>
    <col min="7" max="7" width="13.8515625" style="39" customWidth="1"/>
    <col min="8" max="16384" width="9.140625" style="39" customWidth="1"/>
  </cols>
  <sheetData>
    <row r="1" ht="15"/>
    <row r="2" ht="15.75" thickBot="1"/>
    <row r="3" spans="2:8" ht="24" thickBot="1">
      <c r="B3" s="218" t="s">
        <v>106</v>
      </c>
      <c r="C3" s="219"/>
      <c r="D3" s="219"/>
      <c r="E3" s="219"/>
      <c r="F3" s="219"/>
      <c r="G3" s="179"/>
      <c r="H3" s="180"/>
    </row>
    <row r="4" spans="1:9" ht="24" thickBot="1">
      <c r="A4" s="106"/>
      <c r="B4" s="107"/>
      <c r="C4" s="108"/>
      <c r="D4" s="108"/>
      <c r="E4" s="108"/>
      <c r="F4" s="108"/>
      <c r="G4" s="109"/>
      <c r="H4" s="109"/>
      <c r="I4" s="106"/>
    </row>
    <row r="5" spans="2:8" ht="15">
      <c r="B5" s="40"/>
      <c r="C5" s="41"/>
      <c r="D5" s="41"/>
      <c r="E5" s="41"/>
      <c r="F5" s="41"/>
      <c r="G5" s="41"/>
      <c r="H5" s="42"/>
    </row>
    <row r="6" spans="2:8" ht="15">
      <c r="B6" s="43"/>
      <c r="C6" s="45"/>
      <c r="D6" s="45"/>
      <c r="E6" s="45"/>
      <c r="F6" s="45"/>
      <c r="G6" s="45"/>
      <c r="H6" s="44"/>
    </row>
    <row r="7" spans="2:8" ht="15">
      <c r="B7" s="43"/>
      <c r="C7" s="45"/>
      <c r="D7" s="45"/>
      <c r="E7" s="45"/>
      <c r="F7" s="45"/>
      <c r="G7" s="45"/>
      <c r="H7" s="44"/>
    </row>
    <row r="8" spans="2:8" ht="15">
      <c r="B8" s="43"/>
      <c r="C8" s="189" t="s">
        <v>40</v>
      </c>
      <c r="D8" s="152"/>
      <c r="E8" s="165"/>
      <c r="F8" s="45"/>
      <c r="G8" s="45"/>
      <c r="H8" s="44"/>
    </row>
    <row r="9" spans="2:8" ht="15">
      <c r="B9" s="43"/>
      <c r="C9" s="14" t="s">
        <v>7</v>
      </c>
      <c r="D9" s="50">
        <v>36</v>
      </c>
      <c r="E9" s="19" t="s">
        <v>2</v>
      </c>
      <c r="F9" s="18"/>
      <c r="G9" s="18"/>
      <c r="H9" s="68"/>
    </row>
    <row r="10" spans="2:8" ht="15">
      <c r="B10" s="43"/>
      <c r="C10" s="14" t="s">
        <v>8</v>
      </c>
      <c r="D10" s="50">
        <v>15</v>
      </c>
      <c r="E10" s="19" t="s">
        <v>2</v>
      </c>
      <c r="F10" s="18"/>
      <c r="G10" s="18"/>
      <c r="H10" s="68"/>
    </row>
    <row r="11" spans="2:8" ht="15">
      <c r="B11" s="43"/>
      <c r="C11" s="15" t="s">
        <v>42</v>
      </c>
      <c r="D11" s="51">
        <v>10</v>
      </c>
      <c r="E11" s="24" t="s">
        <v>1</v>
      </c>
      <c r="F11" s="18"/>
      <c r="G11" s="18"/>
      <c r="H11" s="68"/>
    </row>
    <row r="12" spans="2:8" ht="15">
      <c r="B12" s="43"/>
      <c r="C12" s="15" t="s">
        <v>14</v>
      </c>
      <c r="D12" s="50">
        <v>2</v>
      </c>
      <c r="E12" s="19" t="s">
        <v>0</v>
      </c>
      <c r="F12" s="18"/>
      <c r="G12" s="18"/>
      <c r="H12" s="68"/>
    </row>
    <row r="13" spans="2:8" ht="15">
      <c r="B13" s="43"/>
      <c r="C13" s="54" t="s">
        <v>9</v>
      </c>
      <c r="D13" s="50">
        <v>1</v>
      </c>
      <c r="E13" s="19" t="s">
        <v>0</v>
      </c>
      <c r="F13" s="18"/>
      <c r="G13" s="18"/>
      <c r="H13" s="68"/>
    </row>
    <row r="14" spans="2:8" ht="15">
      <c r="B14" s="43"/>
      <c r="C14" s="54" t="s">
        <v>104</v>
      </c>
      <c r="D14" s="50">
        <v>0</v>
      </c>
      <c r="E14" s="19" t="s">
        <v>0</v>
      </c>
      <c r="F14" s="18"/>
      <c r="G14" s="18"/>
      <c r="H14" s="68"/>
    </row>
    <row r="15" spans="2:8" ht="15">
      <c r="B15" s="43"/>
      <c r="C15" s="78"/>
      <c r="D15" s="18"/>
      <c r="E15" s="18"/>
      <c r="F15" s="18"/>
      <c r="G15" s="18"/>
      <c r="H15" s="68"/>
    </row>
    <row r="16" spans="2:8" ht="15">
      <c r="B16" s="43"/>
      <c r="C16" s="190" t="s">
        <v>26</v>
      </c>
      <c r="D16" s="191" t="s">
        <v>1</v>
      </c>
      <c r="E16" s="191" t="s">
        <v>31</v>
      </c>
      <c r="F16" s="18"/>
      <c r="G16" s="18"/>
      <c r="H16" s="68"/>
    </row>
    <row r="17" spans="2:8" ht="15">
      <c r="B17" s="43"/>
      <c r="C17" s="15" t="s">
        <v>12</v>
      </c>
      <c r="D17" s="23">
        <f>D11/(D9/D10)</f>
        <v>4.166666666666667</v>
      </c>
      <c r="E17" s="20">
        <f>(D10/D9)</f>
        <v>0.4166666666666667</v>
      </c>
      <c r="F17" s="18"/>
      <c r="G17" s="18"/>
      <c r="H17" s="68"/>
    </row>
    <row r="18" spans="1:8" ht="15">
      <c r="A18" s="64"/>
      <c r="B18" s="66"/>
      <c r="C18" s="15" t="s">
        <v>6</v>
      </c>
      <c r="D18" s="23">
        <f>D11-D17-D19-D20-D21</f>
        <v>5.533333333333333</v>
      </c>
      <c r="E18" s="20">
        <f>1-E17-E19-E20-E21</f>
        <v>0.5533333333333332</v>
      </c>
      <c r="F18" s="45"/>
      <c r="G18" s="45"/>
      <c r="H18" s="44"/>
    </row>
    <row r="19" spans="1:8" ht="15">
      <c r="A19" s="65"/>
      <c r="B19" s="67"/>
      <c r="C19" s="55" t="s">
        <v>14</v>
      </c>
      <c r="D19" s="56">
        <f>D11*D12/100</f>
        <v>0.2</v>
      </c>
      <c r="E19" s="58">
        <f>D12/100</f>
        <v>0.02</v>
      </c>
      <c r="F19" s="45"/>
      <c r="G19" s="45"/>
      <c r="H19" s="44"/>
    </row>
    <row r="20" spans="1:8" ht="15">
      <c r="A20" s="65"/>
      <c r="B20" s="67"/>
      <c r="C20" s="54" t="s">
        <v>9</v>
      </c>
      <c r="D20" s="23">
        <f>D11*D13/100</f>
        <v>0.1</v>
      </c>
      <c r="E20" s="20">
        <f>D13/100</f>
        <v>0.01</v>
      </c>
      <c r="F20" s="45"/>
      <c r="G20" s="45"/>
      <c r="H20" s="44"/>
    </row>
    <row r="21" spans="1:8" ht="15">
      <c r="A21" s="65"/>
      <c r="B21" s="70"/>
      <c r="C21" s="54" t="s">
        <v>104</v>
      </c>
      <c r="D21" s="23">
        <f>D11*D14/100</f>
        <v>0</v>
      </c>
      <c r="E21" s="20">
        <f>D14/100</f>
        <v>0</v>
      </c>
      <c r="F21" s="45"/>
      <c r="G21" s="45"/>
      <c r="H21" s="44"/>
    </row>
    <row r="22" spans="1:8" ht="15">
      <c r="A22" s="65"/>
      <c r="B22" s="70"/>
      <c r="C22" s="78"/>
      <c r="D22" s="52"/>
      <c r="E22" s="32"/>
      <c r="F22" s="45"/>
      <c r="G22" s="45"/>
      <c r="H22" s="44"/>
    </row>
    <row r="23" spans="1:8" ht="15">
      <c r="A23" s="65"/>
      <c r="B23" s="70"/>
      <c r="C23" s="16"/>
      <c r="D23" s="9"/>
      <c r="E23" s="9"/>
      <c r="F23" s="45"/>
      <c r="G23" s="45"/>
      <c r="H23" s="44"/>
    </row>
    <row r="24" spans="1:8" ht="15">
      <c r="A24" s="65"/>
      <c r="B24" s="70"/>
      <c r="C24" s="175" t="s">
        <v>32</v>
      </c>
      <c r="D24" s="169"/>
      <c r="E24" s="170"/>
      <c r="F24" s="45"/>
      <c r="G24" s="45"/>
      <c r="H24" s="44"/>
    </row>
    <row r="25" spans="1:8" ht="15">
      <c r="A25" s="65"/>
      <c r="B25" s="67"/>
      <c r="C25" s="192" t="s">
        <v>37</v>
      </c>
      <c r="D25" s="193" t="s">
        <v>1</v>
      </c>
      <c r="E25" s="193" t="s">
        <v>38</v>
      </c>
      <c r="F25" s="45"/>
      <c r="G25" s="45"/>
      <c r="H25" s="44"/>
    </row>
    <row r="26" spans="1:8" ht="15">
      <c r="A26" s="65"/>
      <c r="B26" s="63"/>
      <c r="C26" s="62">
        <v>15.1</v>
      </c>
      <c r="D26" s="37">
        <v>50</v>
      </c>
      <c r="E26" s="60">
        <f>C26/D26</f>
        <v>0.302</v>
      </c>
      <c r="F26" s="45"/>
      <c r="G26" s="45"/>
      <c r="H26" s="44"/>
    </row>
    <row r="27" spans="1:8" ht="15">
      <c r="A27" s="173"/>
      <c r="B27" s="12"/>
      <c r="C27" s="47"/>
      <c r="D27" s="47"/>
      <c r="E27" s="174"/>
      <c r="F27" s="45"/>
      <c r="G27" s="45"/>
      <c r="H27" s="44"/>
    </row>
    <row r="28" spans="2:8" ht="15">
      <c r="B28" s="43"/>
      <c r="C28" s="46"/>
      <c r="D28" s="46"/>
      <c r="E28" s="47"/>
      <c r="F28" s="9"/>
      <c r="G28" s="9"/>
      <c r="H28" s="28"/>
    </row>
    <row r="29" spans="2:8" ht="15">
      <c r="B29" s="43"/>
      <c r="C29" s="176" t="s">
        <v>6</v>
      </c>
      <c r="D29" s="171"/>
      <c r="E29" s="172"/>
      <c r="F29" s="45"/>
      <c r="G29" s="45"/>
      <c r="H29" s="44"/>
    </row>
    <row r="30" spans="2:8" ht="15">
      <c r="B30" s="43"/>
      <c r="C30" s="192" t="s">
        <v>37</v>
      </c>
      <c r="D30" s="194" t="s">
        <v>1</v>
      </c>
      <c r="E30" s="194" t="s">
        <v>38</v>
      </c>
      <c r="F30" s="45"/>
      <c r="G30" s="45"/>
      <c r="H30" s="44"/>
    </row>
    <row r="31" spans="2:8" ht="15">
      <c r="B31" s="43"/>
      <c r="C31" s="61">
        <v>6.48</v>
      </c>
      <c r="D31" s="38">
        <v>100</v>
      </c>
      <c r="E31" s="59">
        <f>C31/D31</f>
        <v>0.06480000000000001</v>
      </c>
      <c r="F31" s="45"/>
      <c r="G31" s="45"/>
      <c r="H31" s="44"/>
    </row>
    <row r="32" spans="2:8" ht="15">
      <c r="B32" s="43"/>
      <c r="C32" s="47"/>
      <c r="D32" s="47"/>
      <c r="E32" s="69"/>
      <c r="F32" s="45"/>
      <c r="G32" s="45"/>
      <c r="H32" s="44"/>
    </row>
    <row r="33" spans="2:8" ht="15">
      <c r="B33" s="43"/>
      <c r="C33" s="46"/>
      <c r="D33" s="46"/>
      <c r="E33" s="47"/>
      <c r="F33" s="45"/>
      <c r="G33" s="45"/>
      <c r="H33" s="44"/>
    </row>
    <row r="34" spans="2:8" ht="15">
      <c r="B34" s="43"/>
      <c r="C34" s="176" t="s">
        <v>14</v>
      </c>
      <c r="D34" s="171"/>
      <c r="E34" s="172"/>
      <c r="F34" s="45"/>
      <c r="G34" s="45"/>
      <c r="H34" s="44"/>
    </row>
    <row r="35" spans="2:8" ht="15">
      <c r="B35" s="43"/>
      <c r="C35" s="192" t="s">
        <v>37</v>
      </c>
      <c r="D35" s="194" t="s">
        <v>1</v>
      </c>
      <c r="E35" s="194" t="s">
        <v>38</v>
      </c>
      <c r="F35" s="45"/>
      <c r="G35" s="45"/>
      <c r="H35" s="44"/>
    </row>
    <row r="36" spans="2:8" ht="15">
      <c r="B36" s="43"/>
      <c r="C36" s="61">
        <v>3.24</v>
      </c>
      <c r="D36" s="38">
        <v>5</v>
      </c>
      <c r="E36" s="59">
        <f>C36/D36</f>
        <v>0.648</v>
      </c>
      <c r="F36" s="45"/>
      <c r="G36" s="45"/>
      <c r="H36" s="44"/>
    </row>
    <row r="37" spans="2:8" ht="15">
      <c r="B37" s="43"/>
      <c r="C37" s="47"/>
      <c r="D37" s="47"/>
      <c r="E37" s="69"/>
      <c r="F37" s="45"/>
      <c r="G37" s="45"/>
      <c r="H37" s="44"/>
    </row>
    <row r="38" spans="2:8" ht="15">
      <c r="B38" s="43"/>
      <c r="C38" s="86"/>
      <c r="D38" s="46"/>
      <c r="E38" s="69"/>
      <c r="F38" s="45"/>
      <c r="G38" s="45"/>
      <c r="H38" s="44"/>
    </row>
    <row r="39" spans="2:8" ht="15">
      <c r="B39" s="43"/>
      <c r="C39" s="176" t="s">
        <v>39</v>
      </c>
      <c r="D39" s="171"/>
      <c r="E39" s="172"/>
      <c r="F39" s="45"/>
      <c r="G39" s="45"/>
      <c r="H39" s="44"/>
    </row>
    <row r="40" spans="2:8" ht="15">
      <c r="B40" s="43"/>
      <c r="C40" s="192" t="s">
        <v>37</v>
      </c>
      <c r="D40" s="194" t="s">
        <v>1</v>
      </c>
      <c r="E40" s="194" t="s">
        <v>38</v>
      </c>
      <c r="F40" s="45"/>
      <c r="G40" s="45"/>
      <c r="H40" s="44"/>
    </row>
    <row r="41" spans="2:8" ht="15">
      <c r="B41" s="43"/>
      <c r="C41" s="61">
        <v>9.24</v>
      </c>
      <c r="D41" s="38">
        <v>20</v>
      </c>
      <c r="E41" s="59">
        <f>C41/D41</f>
        <v>0.462</v>
      </c>
      <c r="F41" s="45"/>
      <c r="G41" s="45"/>
      <c r="H41" s="44"/>
    </row>
    <row r="42" spans="2:8" ht="15">
      <c r="B42" s="43"/>
      <c r="C42" s="47"/>
      <c r="D42" s="47"/>
      <c r="E42" s="69"/>
      <c r="F42" s="45"/>
      <c r="G42" s="45"/>
      <c r="H42" s="44"/>
    </row>
    <row r="43" spans="2:8" ht="15">
      <c r="B43" s="43"/>
      <c r="C43" s="46"/>
      <c r="D43" s="46"/>
      <c r="E43" s="47"/>
      <c r="F43" s="45"/>
      <c r="G43" s="45"/>
      <c r="H43" s="44"/>
    </row>
    <row r="44" spans="2:8" ht="15">
      <c r="B44" s="43"/>
      <c r="C44" s="176" t="s">
        <v>104</v>
      </c>
      <c r="D44" s="171"/>
      <c r="E44" s="172"/>
      <c r="F44" s="45"/>
      <c r="G44" s="45"/>
      <c r="H44" s="44"/>
    </row>
    <row r="45" spans="2:8" ht="15">
      <c r="B45" s="43"/>
      <c r="C45" s="192" t="s">
        <v>37</v>
      </c>
      <c r="D45" s="194" t="s">
        <v>1</v>
      </c>
      <c r="E45" s="194" t="s">
        <v>38</v>
      </c>
      <c r="F45" s="45"/>
      <c r="G45" s="45"/>
      <c r="H45" s="44"/>
    </row>
    <row r="46" spans="2:8" ht="15">
      <c r="B46" s="43"/>
      <c r="C46" s="61">
        <v>0</v>
      </c>
      <c r="D46" s="38">
        <v>20</v>
      </c>
      <c r="E46" s="59">
        <f>C46/D46</f>
        <v>0</v>
      </c>
      <c r="F46" s="45"/>
      <c r="G46" s="45"/>
      <c r="H46" s="44"/>
    </row>
    <row r="47" spans="2:8" ht="15">
      <c r="B47" s="43"/>
      <c r="C47" s="47"/>
      <c r="D47" s="47"/>
      <c r="E47" s="69"/>
      <c r="F47" s="45"/>
      <c r="G47" s="45"/>
      <c r="H47" s="44"/>
    </row>
    <row r="48" spans="2:8" ht="15">
      <c r="B48" s="43"/>
      <c r="C48" s="46"/>
      <c r="D48" s="46"/>
      <c r="E48" s="47"/>
      <c r="F48" s="45"/>
      <c r="G48" s="45"/>
      <c r="H48" s="44"/>
    </row>
    <row r="49" spans="2:8" ht="15">
      <c r="B49" s="43"/>
      <c r="C49" s="177" t="s">
        <v>108</v>
      </c>
      <c r="D49" s="29"/>
      <c r="E49" s="29"/>
      <c r="F49" s="45"/>
      <c r="G49" s="45"/>
      <c r="H49" s="44"/>
    </row>
    <row r="50" spans="2:8" ht="15">
      <c r="B50" s="43"/>
      <c r="C50" s="192" t="s">
        <v>33</v>
      </c>
      <c r="D50" s="192" t="s">
        <v>35</v>
      </c>
      <c r="E50" s="192" t="s">
        <v>34</v>
      </c>
      <c r="F50" s="195" t="s">
        <v>41</v>
      </c>
      <c r="G50" s="192" t="s">
        <v>105</v>
      </c>
      <c r="H50" s="104"/>
    </row>
    <row r="51" spans="2:8" ht="15">
      <c r="B51" s="43"/>
      <c r="C51" s="60">
        <f>E26*D17</f>
        <v>1.2583333333333333</v>
      </c>
      <c r="D51" s="60">
        <f>E31*D18</f>
        <v>0.35856000000000005</v>
      </c>
      <c r="E51" s="60">
        <f>E36*D19</f>
        <v>0.12960000000000002</v>
      </c>
      <c r="F51" s="102">
        <f>E41*D20</f>
        <v>0.046200000000000005</v>
      </c>
      <c r="G51" s="60">
        <f>E46*D21</f>
        <v>0</v>
      </c>
      <c r="H51" s="105"/>
    </row>
    <row r="52" spans="2:8" ht="15">
      <c r="B52" s="43"/>
      <c r="C52" s="174"/>
      <c r="D52" s="174"/>
      <c r="E52" s="174"/>
      <c r="F52" s="174"/>
      <c r="G52" s="174"/>
      <c r="H52" s="105"/>
    </row>
    <row r="53" spans="2:8" ht="15">
      <c r="B53" s="43"/>
      <c r="C53" s="45"/>
      <c r="D53" s="45"/>
      <c r="E53" s="49"/>
      <c r="F53" s="103"/>
      <c r="G53" s="103"/>
      <c r="H53" s="48"/>
    </row>
    <row r="54" spans="2:8" ht="15">
      <c r="B54" s="43"/>
      <c r="C54" s="178" t="str">
        <f>"Συνολο για "&amp;D11&amp;"ml "</f>
        <v>Συνολο για 10ml </v>
      </c>
      <c r="D54" s="178" t="s">
        <v>36</v>
      </c>
      <c r="E54" s="49"/>
      <c r="F54" s="103"/>
      <c r="G54" s="103"/>
      <c r="H54" s="48"/>
    </row>
    <row r="55" spans="2:8" ht="15">
      <c r="B55" s="43"/>
      <c r="C55" s="115">
        <f>SUM(C51:G51)</f>
        <v>1.7926933333333332</v>
      </c>
      <c r="D55" s="115">
        <f>C55/D11</f>
        <v>0.17926933333333334</v>
      </c>
      <c r="E55" s="45"/>
      <c r="F55" s="103"/>
      <c r="G55" s="103"/>
      <c r="H55" s="48"/>
    </row>
    <row r="56" spans="2:8" ht="15">
      <c r="B56" s="43"/>
      <c r="C56" s="45"/>
      <c r="D56" s="45"/>
      <c r="E56" s="45"/>
      <c r="F56" s="103"/>
      <c r="G56" s="103"/>
      <c r="H56" s="48"/>
    </row>
    <row r="57" spans="2:8" ht="15">
      <c r="B57" s="43"/>
      <c r="C57" s="45"/>
      <c r="D57" s="45"/>
      <c r="E57" s="45"/>
      <c r="F57" s="103"/>
      <c r="G57" s="103"/>
      <c r="H57" s="48"/>
    </row>
    <row r="58" spans="2:8" ht="15.75" thickBot="1">
      <c r="B58" s="71"/>
      <c r="C58" s="73"/>
      <c r="D58" s="73"/>
      <c r="E58" s="73"/>
      <c r="F58" s="73"/>
      <c r="G58" s="73"/>
      <c r="H58" s="72"/>
    </row>
  </sheetData>
  <sheetProtection sheet="1" selectLockedCells="1"/>
  <mergeCells count="1">
    <mergeCell ref="B3:F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Six-Mix e-liquid calculator</dc:title>
  <dc:subject/>
  <dc:creator>Arvacon</dc:creator>
  <cp:keywords/>
  <dc:description>Για τους συμφορουμητες του e-kapnisma.gr</dc:description>
  <cp:lastModifiedBy>Arvacon</cp:lastModifiedBy>
  <cp:lastPrinted>2010-01-22T21:10:20Z</cp:lastPrinted>
  <dcterms:created xsi:type="dcterms:W3CDTF">2009-07-25T04:49:05Z</dcterms:created>
  <dcterms:modified xsi:type="dcterms:W3CDTF">2011-07-06T22:12:51Z</dcterms:modified>
  <cp:category>E-cig</cp:category>
  <cp:version/>
  <cp:contentType/>
  <cp:contentStatus/>
</cp:coreProperties>
</file>